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20" windowWidth="10515" windowHeight="10650" tabRatio="935"/>
  </bookViews>
  <sheets>
    <sheet name="Свод" sheetId="4" r:id="rId1"/>
    <sheet name="Алат" sheetId="31" r:id="rId2"/>
    <sheet name="Алик " sheetId="39" r:id="rId3"/>
    <sheet name="Батыр " sheetId="38" r:id="rId4"/>
    <sheet name="Вур" sheetId="5" r:id="rId5"/>
    <sheet name="Ибрес" sheetId="6" r:id="rId6"/>
    <sheet name="Канашск " sheetId="27" r:id="rId7"/>
    <sheet name="Коз " sheetId="40" r:id="rId8"/>
    <sheet name="Ком" sheetId="9" r:id="rId9"/>
    <sheet name="Красноарм " sheetId="34" r:id="rId10"/>
    <sheet name="Красночет" sheetId="11" r:id="rId11"/>
    <sheet name="Марпосад" sheetId="36" r:id="rId12"/>
    <sheet name="Морг" sheetId="35" r:id="rId13"/>
    <sheet name="Порецк" sheetId="14" r:id="rId14"/>
    <sheet name="Урмарск" sheetId="30" r:id="rId15"/>
    <sheet name="Цивильск" sheetId="16" r:id="rId16"/>
    <sheet name="Чебоксарск" sheetId="17" r:id="rId17"/>
    <sheet name="Шем" sheetId="18" r:id="rId18"/>
    <sheet name="Шумер" sheetId="28" r:id="rId19"/>
    <sheet name="Ядринск " sheetId="37" r:id="rId20"/>
    <sheet name="Яльчик" sheetId="21" r:id="rId21"/>
    <sheet name="Янтиковск)" sheetId="33" r:id="rId22"/>
    <sheet name="Алатырь" sheetId="32" r:id="rId23"/>
    <sheet name="Канаш" sheetId="24" r:id="rId24"/>
    <sheet name="Новочебоксарск" sheetId="25" r:id="rId25"/>
    <sheet name="Шумерля " sheetId="29" r:id="rId26"/>
  </sheets>
  <calcPr calcId="145621"/>
</workbook>
</file>

<file path=xl/calcChain.xml><?xml version="1.0" encoding="utf-8"?>
<calcChain xmlns="http://schemas.openxmlformats.org/spreadsheetml/2006/main">
  <c r="AP13" i="40" l="1"/>
  <c r="AK13" i="40"/>
  <c r="H13" i="40"/>
  <c r="K13" i="40"/>
  <c r="L13" i="40"/>
  <c r="O13" i="40"/>
  <c r="P13" i="40"/>
  <c r="S13" i="40"/>
  <c r="T13" i="40"/>
  <c r="W13" i="40"/>
  <c r="X13" i="40"/>
  <c r="AA13" i="40"/>
  <c r="AB13" i="40"/>
  <c r="AH13" i="40"/>
  <c r="AM13" i="40"/>
  <c r="AO13" i="40"/>
  <c r="AT13" i="40"/>
  <c r="E13" i="40"/>
  <c r="G12" i="40"/>
  <c r="G13" i="40" s="1"/>
  <c r="H12" i="40"/>
  <c r="I12" i="40"/>
  <c r="I13" i="40" s="1"/>
  <c r="J12" i="40"/>
  <c r="J13" i="40" s="1"/>
  <c r="M12" i="40"/>
  <c r="M13" i="40" s="1"/>
  <c r="N12" i="40"/>
  <c r="N13" i="40" s="1"/>
  <c r="O12" i="40"/>
  <c r="P12" i="40"/>
  <c r="Q12" i="40"/>
  <c r="Q13" i="40" s="1"/>
  <c r="R12" i="40"/>
  <c r="R13" i="40" s="1"/>
  <c r="S12" i="40"/>
  <c r="T12" i="40"/>
  <c r="U12" i="40"/>
  <c r="U13" i="40" s="1"/>
  <c r="V12" i="40"/>
  <c r="V13" i="40" s="1"/>
  <c r="W12" i="40"/>
  <c r="X12" i="40"/>
  <c r="Y12" i="40"/>
  <c r="Y13" i="40" s="1"/>
  <c r="Z12" i="40"/>
  <c r="Z13" i="40" s="1"/>
  <c r="AA12" i="40"/>
  <c r="AB12" i="40"/>
  <c r="AC12" i="40"/>
  <c r="AC13" i="40" s="1"/>
  <c r="AD12" i="40"/>
  <c r="AE12" i="40"/>
  <c r="AF12" i="40"/>
  <c r="AF13" i="40" s="1"/>
  <c r="AG12" i="40"/>
  <c r="AG13" i="40" s="1"/>
  <c r="AH12" i="40"/>
  <c r="AI12" i="40"/>
  <c r="AI13" i="40" s="1"/>
  <c r="AJ12" i="40"/>
  <c r="AK12" i="40"/>
  <c r="AL12" i="40"/>
  <c r="AL13" i="40" s="1"/>
  <c r="AM12" i="40"/>
  <c r="AN12" i="40"/>
  <c r="AP12" i="40"/>
  <c r="AQ12" i="40"/>
  <c r="AR12" i="40"/>
  <c r="AS12" i="40"/>
  <c r="AU12" i="40"/>
  <c r="F12" i="40"/>
  <c r="F13" i="40" s="1"/>
  <c r="E12" i="40"/>
  <c r="AP31" i="17" l="1"/>
  <c r="AK31" i="17"/>
  <c r="K31" i="17"/>
  <c r="L31" i="17"/>
  <c r="O31" i="17"/>
  <c r="W31" i="17"/>
  <c r="AC31" i="17"/>
  <c r="AF31" i="17"/>
  <c r="AO31" i="17"/>
  <c r="G30" i="17"/>
  <c r="G31" i="17" s="1"/>
  <c r="H30" i="17"/>
  <c r="H31" i="17" s="1"/>
  <c r="I30" i="17"/>
  <c r="I31" i="17" s="1"/>
  <c r="J30" i="17"/>
  <c r="M30" i="17"/>
  <c r="M31" i="17" s="1"/>
  <c r="N30" i="17"/>
  <c r="N31" i="17" s="1"/>
  <c r="O30" i="17"/>
  <c r="P30" i="17"/>
  <c r="P31" i="17" s="1"/>
  <c r="Q30" i="17"/>
  <c r="Q31" i="17" s="1"/>
  <c r="R30" i="17"/>
  <c r="R31" i="17" s="1"/>
  <c r="S30" i="17"/>
  <c r="S31" i="17" s="1"/>
  <c r="T30" i="17"/>
  <c r="T31" i="17" s="1"/>
  <c r="U30" i="17"/>
  <c r="U31" i="17" s="1"/>
  <c r="V30" i="17"/>
  <c r="V31" i="17" s="1"/>
  <c r="W30" i="17"/>
  <c r="X30" i="17"/>
  <c r="X31" i="17" s="1"/>
  <c r="Y30" i="17"/>
  <c r="Y31" i="17" s="1"/>
  <c r="Z30" i="17"/>
  <c r="Z31" i="17" s="1"/>
  <c r="AA30" i="17"/>
  <c r="AA31" i="17" s="1"/>
  <c r="AB30" i="17"/>
  <c r="AB31" i="17" s="1"/>
  <c r="AD30" i="17"/>
  <c r="AE30" i="17"/>
  <c r="AG30" i="17"/>
  <c r="AG31" i="17" s="1"/>
  <c r="AH30" i="17"/>
  <c r="AH31" i="17" s="1"/>
  <c r="AI30" i="17"/>
  <c r="AI31" i="17" s="1"/>
  <c r="AJ30" i="17"/>
  <c r="AK30" i="17"/>
  <c r="AL30" i="17"/>
  <c r="AL31" i="17" s="1"/>
  <c r="AM30" i="17"/>
  <c r="AM31" i="17" s="1"/>
  <c r="AN30" i="17"/>
  <c r="AO30" i="17"/>
  <c r="AP30" i="17"/>
  <c r="AQ30" i="17"/>
  <c r="AR30" i="17"/>
  <c r="AS30" i="17"/>
  <c r="AT30" i="17"/>
  <c r="AT31" i="17" s="1"/>
  <c r="AU30" i="17"/>
  <c r="F30" i="17"/>
  <c r="F31" i="17" s="1"/>
  <c r="E30" i="17" l="1"/>
  <c r="E31" i="17" s="1"/>
  <c r="AP23" i="25"/>
  <c r="AK23" i="25"/>
  <c r="E22" i="25"/>
  <c r="E23" i="25" s="1"/>
  <c r="AF23" i="25"/>
  <c r="AL23" i="25"/>
  <c r="AO23" i="25"/>
  <c r="AT23" i="25"/>
  <c r="G22" i="25"/>
  <c r="G23" i="25" s="1"/>
  <c r="H22" i="25"/>
  <c r="H23" i="25" s="1"/>
  <c r="I22" i="25"/>
  <c r="I23" i="25" s="1"/>
  <c r="J22" i="25"/>
  <c r="J23" i="25" s="1"/>
  <c r="K22" i="25"/>
  <c r="K23" i="25" s="1"/>
  <c r="L22" i="25"/>
  <c r="L23" i="25" s="1"/>
  <c r="M22" i="25"/>
  <c r="M23" i="25" s="1"/>
  <c r="N22" i="25"/>
  <c r="N23" i="25" s="1"/>
  <c r="O22" i="25"/>
  <c r="O23" i="25" s="1"/>
  <c r="P22" i="25"/>
  <c r="P23" i="25" s="1"/>
  <c r="Q22" i="25"/>
  <c r="Q23" i="25" s="1"/>
  <c r="R22" i="25"/>
  <c r="R23" i="25" s="1"/>
  <c r="S22" i="25"/>
  <c r="S23" i="25" s="1"/>
  <c r="T22" i="25"/>
  <c r="T23" i="25" s="1"/>
  <c r="U22" i="25"/>
  <c r="U23" i="25" s="1"/>
  <c r="V22" i="25"/>
  <c r="V23" i="25" s="1"/>
  <c r="W22" i="25"/>
  <c r="W23" i="25" s="1"/>
  <c r="X22" i="25"/>
  <c r="X23" i="25" s="1"/>
  <c r="Y22" i="25"/>
  <c r="Y23" i="25" s="1"/>
  <c r="Z22" i="25"/>
  <c r="Z23" i="25" s="1"/>
  <c r="AA22" i="25"/>
  <c r="AA23" i="25" s="1"/>
  <c r="AB22" i="25"/>
  <c r="AB23" i="25" s="1"/>
  <c r="AC22" i="25"/>
  <c r="AC23" i="25" s="1"/>
  <c r="AD22" i="25"/>
  <c r="AE22" i="25"/>
  <c r="AG22" i="25"/>
  <c r="AG23" i="25" s="1"/>
  <c r="AH22" i="25"/>
  <c r="AH23" i="25" s="1"/>
  <c r="AI22" i="25"/>
  <c r="AI23" i="25" s="1"/>
  <c r="AJ22" i="25"/>
  <c r="AK22" i="25"/>
  <c r="AM22" i="25"/>
  <c r="AM23" i="25" s="1"/>
  <c r="AN22" i="25"/>
  <c r="AP22" i="25"/>
  <c r="AQ22" i="25"/>
  <c r="AR22" i="25"/>
  <c r="AS22" i="25"/>
  <c r="F22" i="25"/>
  <c r="F23" i="25" s="1"/>
  <c r="AP17" i="39" l="1"/>
  <c r="AK17" i="39"/>
  <c r="AF16" i="39"/>
  <c r="AF17" i="39" s="1"/>
  <c r="K17" i="39"/>
  <c r="L17" i="39"/>
  <c r="U17" i="39"/>
  <c r="G16" i="39"/>
  <c r="G17" i="39" s="1"/>
  <c r="H16" i="39"/>
  <c r="H17" i="39" s="1"/>
  <c r="I16" i="39"/>
  <c r="I17" i="39" s="1"/>
  <c r="J16" i="39"/>
  <c r="J17" i="39" s="1"/>
  <c r="M16" i="39"/>
  <c r="M17" i="39" s="1"/>
  <c r="N16" i="39"/>
  <c r="N17" i="39" s="1"/>
  <c r="O16" i="39"/>
  <c r="O17" i="39" s="1"/>
  <c r="P16" i="39"/>
  <c r="P17" i="39" s="1"/>
  <c r="Q16" i="39"/>
  <c r="Q17" i="39" s="1"/>
  <c r="R16" i="39"/>
  <c r="R17" i="39" s="1"/>
  <c r="S16" i="39"/>
  <c r="S17" i="39" s="1"/>
  <c r="T16" i="39"/>
  <c r="T17" i="39" s="1"/>
  <c r="V16" i="39"/>
  <c r="V17" i="39" s="1"/>
  <c r="W16" i="39"/>
  <c r="W17" i="39" s="1"/>
  <c r="X16" i="39"/>
  <c r="X17" i="39" s="1"/>
  <c r="Y16" i="39"/>
  <c r="Y17" i="39" s="1"/>
  <c r="Z16" i="39"/>
  <c r="Z17" i="39" s="1"/>
  <c r="AA16" i="39"/>
  <c r="AA17" i="39" s="1"/>
  <c r="AB16" i="39"/>
  <c r="AB17" i="39" s="1"/>
  <c r="AC16" i="39"/>
  <c r="AC17" i="39" s="1"/>
  <c r="AD16" i="39"/>
  <c r="AE16" i="39"/>
  <c r="AG16" i="39"/>
  <c r="AG17" i="39" s="1"/>
  <c r="AH16" i="39"/>
  <c r="AH17" i="39" s="1"/>
  <c r="AI16" i="39"/>
  <c r="AI17" i="39" s="1"/>
  <c r="AJ16" i="39"/>
  <c r="AK16" i="39"/>
  <c r="AL16" i="39"/>
  <c r="AL17" i="39" s="1"/>
  <c r="AM16" i="39"/>
  <c r="AM17" i="39" s="1"/>
  <c r="AN16" i="39"/>
  <c r="AO16" i="39"/>
  <c r="AO17" i="39" s="1"/>
  <c r="AP16" i="39"/>
  <c r="AQ16" i="39"/>
  <c r="AR16" i="39"/>
  <c r="AS16" i="39"/>
  <c r="AT16" i="39"/>
  <c r="AT17" i="39" s="1"/>
  <c r="AU16" i="39"/>
  <c r="F16" i="39"/>
  <c r="F17" i="39" s="1"/>
  <c r="E16" i="39"/>
  <c r="E17" i="39" s="1"/>
  <c r="AP26" i="38" l="1"/>
  <c r="AK26" i="38"/>
  <c r="G26" i="38"/>
  <c r="H26" i="38"/>
  <c r="K26" i="38"/>
  <c r="X26" i="38"/>
  <c r="AC26" i="38"/>
  <c r="I25" i="38"/>
  <c r="I26" i="38" s="1"/>
  <c r="J25" i="38"/>
  <c r="J26" i="38" s="1"/>
  <c r="L25" i="38"/>
  <c r="L26" i="38" s="1"/>
  <c r="M25" i="38"/>
  <c r="M26" i="38" s="1"/>
  <c r="N25" i="38"/>
  <c r="N26" i="38" s="1"/>
  <c r="O25" i="38"/>
  <c r="O26" i="38" s="1"/>
  <c r="P25" i="38"/>
  <c r="P26" i="38" s="1"/>
  <c r="Q25" i="38"/>
  <c r="Q26" i="38" s="1"/>
  <c r="R25" i="38"/>
  <c r="R26" i="38" s="1"/>
  <c r="S25" i="38"/>
  <c r="S26" i="38" s="1"/>
  <c r="T25" i="38"/>
  <c r="T26" i="38" s="1"/>
  <c r="U25" i="38"/>
  <c r="U26" i="38" s="1"/>
  <c r="V25" i="38"/>
  <c r="V26" i="38" s="1"/>
  <c r="W25" i="38"/>
  <c r="W26" i="38" s="1"/>
  <c r="Y25" i="38"/>
  <c r="Y26" i="38" s="1"/>
  <c r="Z25" i="38"/>
  <c r="Z26" i="38" s="1"/>
  <c r="AA25" i="38"/>
  <c r="AA26" i="38" s="1"/>
  <c r="AB25" i="38"/>
  <c r="AB26" i="38" s="1"/>
  <c r="AD25" i="38"/>
  <c r="AE25" i="38"/>
  <c r="AF25" i="38"/>
  <c r="AF26" i="38" s="1"/>
  <c r="AG25" i="38"/>
  <c r="AG26" i="38" s="1"/>
  <c r="AH25" i="38"/>
  <c r="AH26" i="38" s="1"/>
  <c r="AI25" i="38"/>
  <c r="AI26" i="38" s="1"/>
  <c r="AJ25" i="38"/>
  <c r="AK25" i="38"/>
  <c r="AL25" i="38"/>
  <c r="AL26" i="38" s="1"/>
  <c r="AM25" i="38"/>
  <c r="AM26" i="38" s="1"/>
  <c r="AN25" i="38"/>
  <c r="AO25" i="38"/>
  <c r="AO26" i="38" s="1"/>
  <c r="AP25" i="38"/>
  <c r="AQ25" i="38"/>
  <c r="AR25" i="38"/>
  <c r="AS25" i="38"/>
  <c r="AT25" i="38"/>
  <c r="AT26" i="38" s="1"/>
  <c r="AU25" i="38"/>
  <c r="F25" i="38"/>
  <c r="F26" i="38" s="1"/>
  <c r="E25" i="38"/>
  <c r="E26" i="38" s="1"/>
  <c r="AP15" i="18" l="1"/>
  <c r="AK15" i="18"/>
  <c r="K15" i="18"/>
  <c r="AR15" i="18"/>
  <c r="G14" i="18"/>
  <c r="G15" i="18" s="1"/>
  <c r="H14" i="18"/>
  <c r="H15" i="18" s="1"/>
  <c r="I14" i="18"/>
  <c r="I15" i="18" s="1"/>
  <c r="J14" i="18"/>
  <c r="J15" i="18" s="1"/>
  <c r="L14" i="18"/>
  <c r="L15" i="18" s="1"/>
  <c r="M14" i="18"/>
  <c r="M15" i="18" s="1"/>
  <c r="N14" i="18"/>
  <c r="N15" i="18" s="1"/>
  <c r="O14" i="18"/>
  <c r="O15" i="18" s="1"/>
  <c r="P14" i="18"/>
  <c r="P15" i="18" s="1"/>
  <c r="Q14" i="18"/>
  <c r="Q15" i="18" s="1"/>
  <c r="R14" i="18"/>
  <c r="R15" i="18" s="1"/>
  <c r="S14" i="18"/>
  <c r="S15" i="18" s="1"/>
  <c r="T14" i="18"/>
  <c r="T15" i="18" s="1"/>
  <c r="U14" i="18"/>
  <c r="V14" i="18"/>
  <c r="V15" i="18" s="1"/>
  <c r="W14" i="18"/>
  <c r="W15" i="18" s="1"/>
  <c r="X14" i="18"/>
  <c r="X15" i="18" s="1"/>
  <c r="Y14" i="18"/>
  <c r="Y15" i="18" s="1"/>
  <c r="Z14" i="18"/>
  <c r="Z15" i="18" s="1"/>
  <c r="AA14" i="18"/>
  <c r="AA15" i="18" s="1"/>
  <c r="AB14" i="18"/>
  <c r="AB15" i="18" s="1"/>
  <c r="AC14" i="18"/>
  <c r="AC15" i="18" s="1"/>
  <c r="AD14" i="18"/>
  <c r="AE14" i="18"/>
  <c r="AF14" i="18"/>
  <c r="AF15" i="18" s="1"/>
  <c r="AG14" i="18"/>
  <c r="AG15" i="18" s="1"/>
  <c r="AH14" i="18"/>
  <c r="AH15" i="18" s="1"/>
  <c r="AI14" i="18"/>
  <c r="AI15" i="18" s="1"/>
  <c r="AJ14" i="18"/>
  <c r="AK14" i="18"/>
  <c r="AL14" i="18"/>
  <c r="AL15" i="18" s="1"/>
  <c r="AM14" i="18"/>
  <c r="AM15" i="18" s="1"/>
  <c r="AN14" i="18"/>
  <c r="AO14" i="18"/>
  <c r="AO15" i="18" s="1"/>
  <c r="AP14" i="18"/>
  <c r="AQ14" i="18"/>
  <c r="AT14" i="18"/>
  <c r="AT15" i="18" s="1"/>
  <c r="AU14" i="18"/>
  <c r="F14" i="18"/>
  <c r="F15" i="18" s="1"/>
  <c r="E14" i="18"/>
  <c r="E15" i="18" s="1"/>
  <c r="AP10" i="14"/>
  <c r="AK10" i="14"/>
  <c r="K10" i="14"/>
  <c r="P10" i="14"/>
  <c r="G9" i="14"/>
  <c r="G10" i="14" s="1"/>
  <c r="H9" i="14"/>
  <c r="H10" i="14" s="1"/>
  <c r="I9" i="14"/>
  <c r="I10" i="14" s="1"/>
  <c r="J9" i="14"/>
  <c r="J10" i="14" s="1"/>
  <c r="L9" i="14"/>
  <c r="L10" i="14" s="1"/>
  <c r="M9" i="14"/>
  <c r="M10" i="14" s="1"/>
  <c r="N9" i="14"/>
  <c r="N10" i="14" s="1"/>
  <c r="O9" i="14"/>
  <c r="O10" i="14" s="1"/>
  <c r="P9" i="14"/>
  <c r="Q9" i="14"/>
  <c r="Q10" i="14" s="1"/>
  <c r="R9" i="14"/>
  <c r="R10" i="14" s="1"/>
  <c r="S9" i="14"/>
  <c r="S10" i="14" s="1"/>
  <c r="T9" i="14"/>
  <c r="T10" i="14" s="1"/>
  <c r="U9" i="14"/>
  <c r="U10" i="14" s="1"/>
  <c r="V9" i="14"/>
  <c r="V10" i="14" s="1"/>
  <c r="W9" i="14"/>
  <c r="W10" i="14" s="1"/>
  <c r="X9" i="14"/>
  <c r="X10" i="14" s="1"/>
  <c r="Y9" i="14"/>
  <c r="Y10" i="14" s="1"/>
  <c r="Z9" i="14"/>
  <c r="Z10" i="14" s="1"/>
  <c r="AA9" i="14"/>
  <c r="AA10" i="14" s="1"/>
  <c r="AB9" i="14"/>
  <c r="AB10" i="14" s="1"/>
  <c r="AC9" i="14"/>
  <c r="AC10" i="14" s="1"/>
  <c r="AD9" i="14"/>
  <c r="AE9" i="14"/>
  <c r="AF9" i="14"/>
  <c r="AF10" i="14" s="1"/>
  <c r="AG9" i="14"/>
  <c r="AG10" i="14" s="1"/>
  <c r="AH9" i="14"/>
  <c r="AH10" i="14" s="1"/>
  <c r="AI9" i="14"/>
  <c r="AI10" i="14" s="1"/>
  <c r="AJ9" i="14"/>
  <c r="AK9" i="14"/>
  <c r="AL9" i="14"/>
  <c r="AL10" i="14" s="1"/>
  <c r="AM9" i="14"/>
  <c r="AM10" i="14" s="1"/>
  <c r="AN9" i="14"/>
  <c r="AO9" i="14"/>
  <c r="AO10" i="14" s="1"/>
  <c r="AP9" i="14"/>
  <c r="AQ9" i="14"/>
  <c r="AS9" i="14"/>
  <c r="AT9" i="14"/>
  <c r="AT10" i="14" s="1"/>
  <c r="AU9" i="14"/>
  <c r="F9" i="14"/>
  <c r="F10" i="14" s="1"/>
  <c r="E9" i="14"/>
  <c r="E10" i="14" s="1"/>
  <c r="AP21" i="37"/>
  <c r="AK21" i="37"/>
  <c r="AF21" i="37"/>
  <c r="G20" i="37"/>
  <c r="G21" i="37" s="1"/>
  <c r="H20" i="37"/>
  <c r="H21" i="37" s="1"/>
  <c r="I20" i="37"/>
  <c r="I21" i="37" s="1"/>
  <c r="J20" i="37"/>
  <c r="J21" i="37" s="1"/>
  <c r="K20" i="37"/>
  <c r="K21" i="37" s="1"/>
  <c r="L20" i="37"/>
  <c r="L21" i="37" s="1"/>
  <c r="M20" i="37"/>
  <c r="M21" i="37" s="1"/>
  <c r="N20" i="37"/>
  <c r="N21" i="37" s="1"/>
  <c r="O20" i="37"/>
  <c r="O21" i="37" s="1"/>
  <c r="P20" i="37"/>
  <c r="P21" i="37" s="1"/>
  <c r="Q20" i="37"/>
  <c r="Q21" i="37" s="1"/>
  <c r="R20" i="37"/>
  <c r="R21" i="37" s="1"/>
  <c r="S20" i="37"/>
  <c r="S21" i="37" s="1"/>
  <c r="T20" i="37"/>
  <c r="T21" i="37" s="1"/>
  <c r="U20" i="37"/>
  <c r="U21" i="37" s="1"/>
  <c r="V20" i="37"/>
  <c r="V21" i="37" s="1"/>
  <c r="W20" i="37"/>
  <c r="W21" i="37" s="1"/>
  <c r="X20" i="37"/>
  <c r="X21" i="37" s="1"/>
  <c r="Y20" i="37"/>
  <c r="Y21" i="37" s="1"/>
  <c r="Z20" i="37"/>
  <c r="Z21" i="37" s="1"/>
  <c r="AA20" i="37"/>
  <c r="AA21" i="37" s="1"/>
  <c r="AB20" i="37"/>
  <c r="AB21" i="37" s="1"/>
  <c r="AC20" i="37"/>
  <c r="AC21" i="37" s="1"/>
  <c r="AD20" i="37"/>
  <c r="AE20" i="37"/>
  <c r="AG20" i="37"/>
  <c r="AG21" i="37" s="1"/>
  <c r="AH20" i="37"/>
  <c r="AH21" i="37" s="1"/>
  <c r="AI20" i="37"/>
  <c r="AI21" i="37" s="1"/>
  <c r="AJ20" i="37"/>
  <c r="AK20" i="37"/>
  <c r="AL20" i="37"/>
  <c r="AL21" i="37" s="1"/>
  <c r="AM20" i="37"/>
  <c r="AM21" i="37" s="1"/>
  <c r="AN20" i="37"/>
  <c r="AO20" i="37"/>
  <c r="AO21" i="37" s="1"/>
  <c r="AP20" i="37"/>
  <c r="AQ20" i="37"/>
  <c r="AT20" i="37"/>
  <c r="AT21" i="37" s="1"/>
  <c r="AU20" i="37"/>
  <c r="F20" i="37"/>
  <c r="F21" i="37" s="1"/>
  <c r="E20" i="37"/>
  <c r="E21" i="37" s="1"/>
  <c r="AP17" i="36" l="1"/>
  <c r="AK17" i="36"/>
  <c r="K17" i="36"/>
  <c r="AF17" i="36"/>
  <c r="G16" i="36"/>
  <c r="G17" i="36" s="1"/>
  <c r="H16" i="36"/>
  <c r="H17" i="36" s="1"/>
  <c r="I16" i="36"/>
  <c r="I17" i="36" s="1"/>
  <c r="J16" i="36"/>
  <c r="J17" i="36" s="1"/>
  <c r="L16" i="36"/>
  <c r="L17" i="36" s="1"/>
  <c r="M16" i="36"/>
  <c r="M17" i="36" s="1"/>
  <c r="N16" i="36"/>
  <c r="N17" i="36" s="1"/>
  <c r="O16" i="36"/>
  <c r="O17" i="36" s="1"/>
  <c r="P16" i="36"/>
  <c r="P17" i="36" s="1"/>
  <c r="Q16" i="36"/>
  <c r="Q17" i="36" s="1"/>
  <c r="R16" i="36"/>
  <c r="R17" i="36" s="1"/>
  <c r="S16" i="36"/>
  <c r="S17" i="36" s="1"/>
  <c r="T16" i="36"/>
  <c r="T17" i="36" s="1"/>
  <c r="U16" i="36"/>
  <c r="U17" i="36" s="1"/>
  <c r="V16" i="36"/>
  <c r="V17" i="36" s="1"/>
  <c r="W16" i="36"/>
  <c r="W17" i="36" s="1"/>
  <c r="X16" i="36"/>
  <c r="X17" i="36" s="1"/>
  <c r="Y16" i="36"/>
  <c r="Y17" i="36" s="1"/>
  <c r="Z16" i="36"/>
  <c r="Z17" i="36" s="1"/>
  <c r="AA16" i="36"/>
  <c r="AA17" i="36" s="1"/>
  <c r="AB16" i="36"/>
  <c r="AB17" i="36" s="1"/>
  <c r="AC16" i="36"/>
  <c r="AC17" i="36" s="1"/>
  <c r="AD16" i="36"/>
  <c r="AE16" i="36"/>
  <c r="AG16" i="36"/>
  <c r="AG17" i="36" s="1"/>
  <c r="AH16" i="36"/>
  <c r="AH17" i="36" s="1"/>
  <c r="AI16" i="36"/>
  <c r="AI17" i="36" s="1"/>
  <c r="AJ16" i="36"/>
  <c r="AK16" i="36"/>
  <c r="AL16" i="36"/>
  <c r="AL17" i="36" s="1"/>
  <c r="AM16" i="36"/>
  <c r="AM17" i="36" s="1"/>
  <c r="AN16" i="36"/>
  <c r="AO16" i="36"/>
  <c r="AO17" i="36" s="1"/>
  <c r="AP16" i="36"/>
  <c r="AQ16" i="36"/>
  <c r="AT16" i="36"/>
  <c r="AT17" i="36" s="1"/>
  <c r="AU16" i="36"/>
  <c r="F16" i="36"/>
  <c r="F17" i="36" s="1"/>
  <c r="E16" i="36"/>
  <c r="E17" i="36" s="1"/>
  <c r="AP18" i="6" l="1"/>
  <c r="AK18" i="6"/>
  <c r="AH18" i="6"/>
  <c r="AO18" i="6"/>
  <c r="AT18" i="6"/>
  <c r="G17" i="6"/>
  <c r="G18" i="6" s="1"/>
  <c r="H17" i="6"/>
  <c r="H18" i="6" s="1"/>
  <c r="I17" i="6"/>
  <c r="I18" i="6" s="1"/>
  <c r="J17" i="6"/>
  <c r="J18" i="6" s="1"/>
  <c r="K17" i="6"/>
  <c r="K18" i="6" s="1"/>
  <c r="L17" i="6"/>
  <c r="L18" i="6" s="1"/>
  <c r="M17" i="6"/>
  <c r="M18" i="6" s="1"/>
  <c r="N17" i="6"/>
  <c r="N18" i="6" s="1"/>
  <c r="O17" i="6"/>
  <c r="O18" i="6" s="1"/>
  <c r="P17" i="6"/>
  <c r="P18" i="6" s="1"/>
  <c r="Q17" i="6"/>
  <c r="Q18" i="6" s="1"/>
  <c r="R17" i="6"/>
  <c r="R18" i="6" s="1"/>
  <c r="S17" i="6"/>
  <c r="S18" i="6" s="1"/>
  <c r="T17" i="6"/>
  <c r="T18" i="6" s="1"/>
  <c r="U17" i="6"/>
  <c r="U18" i="6" s="1"/>
  <c r="V17" i="6"/>
  <c r="V18" i="6" s="1"/>
  <c r="W17" i="6"/>
  <c r="W18" i="6" s="1"/>
  <c r="X17" i="6"/>
  <c r="X18" i="6" s="1"/>
  <c r="Y17" i="6"/>
  <c r="Y18" i="6" s="1"/>
  <c r="Z17" i="6"/>
  <c r="Z18" i="6" s="1"/>
  <c r="AA17" i="6"/>
  <c r="AA18" i="6" s="1"/>
  <c r="AB17" i="6"/>
  <c r="AB18" i="6" s="1"/>
  <c r="AC17" i="6"/>
  <c r="AC18" i="6" s="1"/>
  <c r="AD17" i="6"/>
  <c r="AE17" i="6"/>
  <c r="AF17" i="6"/>
  <c r="AF18" i="6" s="1"/>
  <c r="AG17" i="6"/>
  <c r="AG18" i="6" s="1"/>
  <c r="AI17" i="6"/>
  <c r="AI18" i="6" s="1"/>
  <c r="AJ17" i="6"/>
  <c r="AK17" i="6"/>
  <c r="AL17" i="6"/>
  <c r="AL18" i="6" s="1"/>
  <c r="AM17" i="6"/>
  <c r="AM18" i="6" s="1"/>
  <c r="AN17" i="6"/>
  <c r="AP17" i="6"/>
  <c r="AQ17" i="6"/>
  <c r="AU17" i="6"/>
  <c r="F17" i="6"/>
  <c r="F18" i="6" s="1"/>
  <c r="E17" i="6"/>
  <c r="E18" i="6" s="1"/>
  <c r="AP26" i="35"/>
  <c r="AK26" i="35"/>
  <c r="X26" i="35"/>
  <c r="G25" i="35"/>
  <c r="G26" i="35" s="1"/>
  <c r="H25" i="35"/>
  <c r="H26" i="35" s="1"/>
  <c r="I25" i="35"/>
  <c r="I26" i="35" s="1"/>
  <c r="J25" i="35"/>
  <c r="J26" i="35" s="1"/>
  <c r="K25" i="35"/>
  <c r="K26" i="35" s="1"/>
  <c r="L25" i="35"/>
  <c r="L26" i="35" s="1"/>
  <c r="M25" i="35"/>
  <c r="M26" i="35" s="1"/>
  <c r="N25" i="35"/>
  <c r="N26" i="35" s="1"/>
  <c r="O25" i="35"/>
  <c r="O26" i="35" s="1"/>
  <c r="P25" i="35"/>
  <c r="P26" i="35" s="1"/>
  <c r="Q25" i="35"/>
  <c r="Q26" i="35" s="1"/>
  <c r="R25" i="35"/>
  <c r="R26" i="35" s="1"/>
  <c r="S25" i="35"/>
  <c r="S26" i="35" s="1"/>
  <c r="T25" i="35"/>
  <c r="T26" i="35" s="1"/>
  <c r="U25" i="35"/>
  <c r="U26" i="35" s="1"/>
  <c r="V25" i="35"/>
  <c r="V26" i="35" s="1"/>
  <c r="W25" i="35"/>
  <c r="W26" i="35" s="1"/>
  <c r="Y25" i="35"/>
  <c r="Y26" i="35" s="1"/>
  <c r="Z25" i="35"/>
  <c r="Z26" i="35" s="1"/>
  <c r="AA25" i="35"/>
  <c r="AA26" i="35" s="1"/>
  <c r="AB25" i="35"/>
  <c r="AB26" i="35" s="1"/>
  <c r="AC25" i="35"/>
  <c r="AC26" i="35" s="1"/>
  <c r="AD25" i="35"/>
  <c r="AE25" i="35"/>
  <c r="AF25" i="35"/>
  <c r="AF26" i="35" s="1"/>
  <c r="AG25" i="35"/>
  <c r="AG26" i="35" s="1"/>
  <c r="AH25" i="35"/>
  <c r="AH26" i="35" s="1"/>
  <c r="AI25" i="35"/>
  <c r="AI26" i="35" s="1"/>
  <c r="AJ25" i="35"/>
  <c r="AK25" i="35"/>
  <c r="AL25" i="35"/>
  <c r="AL26" i="35" s="1"/>
  <c r="AM25" i="35"/>
  <c r="AM26" i="35" s="1"/>
  <c r="AN25" i="35"/>
  <c r="AO25" i="35"/>
  <c r="AO26" i="35" s="1"/>
  <c r="AP25" i="35"/>
  <c r="AQ25" i="35"/>
  <c r="AT25" i="35"/>
  <c r="AT26" i="35" s="1"/>
  <c r="AU25" i="35"/>
  <c r="F25" i="35"/>
  <c r="F26" i="35" s="1"/>
  <c r="E25" i="35"/>
  <c r="E26" i="35" s="1"/>
  <c r="AP15" i="24" l="1"/>
  <c r="AK15" i="24"/>
  <c r="AA15" i="24"/>
  <c r="AF15" i="24"/>
  <c r="AT15" i="24"/>
  <c r="G14" i="24"/>
  <c r="G15" i="24" s="1"/>
  <c r="H14" i="24"/>
  <c r="H15" i="24" s="1"/>
  <c r="I14" i="24"/>
  <c r="I15" i="24" s="1"/>
  <c r="J14" i="24"/>
  <c r="J15" i="24" s="1"/>
  <c r="K14" i="24"/>
  <c r="K15" i="24" s="1"/>
  <c r="L14" i="24"/>
  <c r="L15" i="24" s="1"/>
  <c r="M14" i="24"/>
  <c r="M15" i="24" s="1"/>
  <c r="N14" i="24"/>
  <c r="N15" i="24" s="1"/>
  <c r="O14" i="24"/>
  <c r="O15" i="24" s="1"/>
  <c r="P14" i="24"/>
  <c r="P15" i="24" s="1"/>
  <c r="Q14" i="24"/>
  <c r="Q15" i="24" s="1"/>
  <c r="R14" i="24"/>
  <c r="R15" i="24" s="1"/>
  <c r="S14" i="24"/>
  <c r="S15" i="24" s="1"/>
  <c r="T14" i="24"/>
  <c r="T15" i="24" s="1"/>
  <c r="U14" i="24"/>
  <c r="U15" i="24" s="1"/>
  <c r="V14" i="24"/>
  <c r="V15" i="24" s="1"/>
  <c r="W14" i="24"/>
  <c r="W15" i="24" s="1"/>
  <c r="X14" i="24"/>
  <c r="X15" i="24" s="1"/>
  <c r="Y14" i="24"/>
  <c r="Y15" i="24" s="1"/>
  <c r="Z14" i="24"/>
  <c r="Z15" i="24" s="1"/>
  <c r="AB14" i="24"/>
  <c r="AB15" i="24" s="1"/>
  <c r="AC14" i="24"/>
  <c r="AC15" i="24" s="1"/>
  <c r="AD14" i="24"/>
  <c r="AE14" i="24"/>
  <c r="AG14" i="24"/>
  <c r="AG15" i="24" s="1"/>
  <c r="AH14" i="24"/>
  <c r="AH15" i="24" s="1"/>
  <c r="AI14" i="24"/>
  <c r="AI15" i="24" s="1"/>
  <c r="AJ14" i="24"/>
  <c r="AK14" i="24"/>
  <c r="AL14" i="24"/>
  <c r="AL15" i="24" s="1"/>
  <c r="AM14" i="24"/>
  <c r="AM15" i="24" s="1"/>
  <c r="AN14" i="24"/>
  <c r="AP14" i="24"/>
  <c r="AQ14" i="24"/>
  <c r="AU14" i="24"/>
  <c r="F14" i="24"/>
  <c r="F15" i="24" s="1"/>
  <c r="E14" i="24"/>
  <c r="E15" i="24" s="1"/>
  <c r="AO30" i="4" l="1"/>
  <c r="AJ30" i="4"/>
  <c r="AP23" i="5" l="1"/>
  <c r="AK23" i="5"/>
  <c r="K23" i="5"/>
  <c r="O23" i="5"/>
  <c r="X23" i="5"/>
  <c r="G22" i="5"/>
  <c r="G23" i="5" s="1"/>
  <c r="H22" i="5"/>
  <c r="H23" i="5" s="1"/>
  <c r="I22" i="5"/>
  <c r="I23" i="5" s="1"/>
  <c r="J22" i="5"/>
  <c r="J23" i="5" s="1"/>
  <c r="L22" i="5"/>
  <c r="L23" i="5" s="1"/>
  <c r="M22" i="5"/>
  <c r="M23" i="5" s="1"/>
  <c r="N22" i="5"/>
  <c r="N23" i="5" s="1"/>
  <c r="P22" i="5"/>
  <c r="P23" i="5" s="1"/>
  <c r="Q22" i="5"/>
  <c r="Q23" i="5" s="1"/>
  <c r="R22" i="5"/>
  <c r="R23" i="5" s="1"/>
  <c r="S22" i="5"/>
  <c r="S23" i="5" s="1"/>
  <c r="T22" i="5"/>
  <c r="T23" i="5" s="1"/>
  <c r="U22" i="5"/>
  <c r="U23" i="5" s="1"/>
  <c r="V22" i="5"/>
  <c r="V23" i="5" s="1"/>
  <c r="W22" i="5"/>
  <c r="W23" i="5" s="1"/>
  <c r="Y22" i="5"/>
  <c r="Y23" i="5" s="1"/>
  <c r="Z22" i="5"/>
  <c r="Z23" i="5" s="1"/>
  <c r="AA22" i="5"/>
  <c r="AA23" i="5" s="1"/>
  <c r="AB22" i="5"/>
  <c r="AB23" i="5" s="1"/>
  <c r="AC22" i="5"/>
  <c r="AC23" i="5" s="1"/>
  <c r="AD22" i="5"/>
  <c r="AE22" i="5"/>
  <c r="AF22" i="5"/>
  <c r="AF23" i="5" s="1"/>
  <c r="AG22" i="5"/>
  <c r="AG23" i="5" s="1"/>
  <c r="AH22" i="5"/>
  <c r="AH23" i="5" s="1"/>
  <c r="AI22" i="5"/>
  <c r="AI23" i="5" s="1"/>
  <c r="AJ22" i="5"/>
  <c r="AK22" i="5"/>
  <c r="AL22" i="5"/>
  <c r="AL23" i="5" s="1"/>
  <c r="AM22" i="5"/>
  <c r="AM23" i="5" s="1"/>
  <c r="AN22" i="5"/>
  <c r="AP22" i="5"/>
  <c r="AQ22" i="5"/>
  <c r="AT22" i="5"/>
  <c r="AT23" i="5" s="1"/>
  <c r="AU22" i="5"/>
  <c r="F22" i="5"/>
  <c r="F23" i="5" s="1"/>
  <c r="E22" i="5"/>
  <c r="E23" i="5" s="1"/>
  <c r="AP16" i="21" l="1"/>
  <c r="AK16" i="21"/>
  <c r="K16" i="21"/>
  <c r="O16" i="21"/>
  <c r="X16" i="21"/>
  <c r="G15" i="21"/>
  <c r="G16" i="21" s="1"/>
  <c r="H15" i="21"/>
  <c r="H16" i="21" s="1"/>
  <c r="I15" i="21"/>
  <c r="I16" i="21" s="1"/>
  <c r="J15" i="21"/>
  <c r="J16" i="21" s="1"/>
  <c r="L15" i="21"/>
  <c r="L16" i="21" s="1"/>
  <c r="M15" i="21"/>
  <c r="M16" i="21" s="1"/>
  <c r="N15" i="21"/>
  <c r="N16" i="21" s="1"/>
  <c r="P15" i="21"/>
  <c r="P16" i="21" s="1"/>
  <c r="Q15" i="21"/>
  <c r="Q16" i="21" s="1"/>
  <c r="R15" i="21"/>
  <c r="R16" i="21" s="1"/>
  <c r="S15" i="21"/>
  <c r="S16" i="21" s="1"/>
  <c r="T15" i="21"/>
  <c r="T16" i="21" s="1"/>
  <c r="U15" i="21"/>
  <c r="U16" i="21" s="1"/>
  <c r="V15" i="21"/>
  <c r="V16" i="21" s="1"/>
  <c r="W15" i="21"/>
  <c r="W16" i="21" s="1"/>
  <c r="Y15" i="21"/>
  <c r="Y16" i="21" s="1"/>
  <c r="Z15" i="21"/>
  <c r="Z16" i="21" s="1"/>
  <c r="AA15" i="21"/>
  <c r="AA16" i="21" s="1"/>
  <c r="AB15" i="21"/>
  <c r="AB16" i="21" s="1"/>
  <c r="AC15" i="21"/>
  <c r="AC16" i="21" s="1"/>
  <c r="AD15" i="21"/>
  <c r="AE15" i="21"/>
  <c r="AF15" i="21"/>
  <c r="AF16" i="21" s="1"/>
  <c r="AG15" i="21"/>
  <c r="AG16" i="21" s="1"/>
  <c r="AH15" i="21"/>
  <c r="AH16" i="21" s="1"/>
  <c r="AI15" i="21"/>
  <c r="AI16" i="21" s="1"/>
  <c r="AJ15" i="21"/>
  <c r="AK15" i="21"/>
  <c r="AL15" i="21"/>
  <c r="AL16" i="21" s="1"/>
  <c r="AM15" i="21"/>
  <c r="AM16" i="21" s="1"/>
  <c r="AN15" i="21"/>
  <c r="AO15" i="21"/>
  <c r="AO16" i="21" s="1"/>
  <c r="AP15" i="21"/>
  <c r="AQ15" i="21"/>
  <c r="AT15" i="21"/>
  <c r="AT16" i="21" s="1"/>
  <c r="AU15" i="21"/>
  <c r="F15" i="21"/>
  <c r="F16" i="21" s="1"/>
  <c r="E15" i="21"/>
  <c r="E16" i="21" s="1"/>
  <c r="E29" i="4" l="1"/>
  <c r="E30" i="4" s="1"/>
  <c r="F29" i="4"/>
  <c r="F30" i="4" s="1"/>
  <c r="G29" i="4"/>
  <c r="G30" i="4" s="1"/>
  <c r="H29" i="4"/>
  <c r="H30" i="4" s="1"/>
  <c r="I29" i="4"/>
  <c r="I30" i="4" s="1"/>
  <c r="J29" i="4"/>
  <c r="J30" i="4" s="1"/>
  <c r="K29" i="4"/>
  <c r="K30" i="4" s="1"/>
  <c r="L29" i="4"/>
  <c r="L30" i="4" s="1"/>
  <c r="M29" i="4"/>
  <c r="M30" i="4" s="1"/>
  <c r="N29" i="4"/>
  <c r="N30" i="4" s="1"/>
  <c r="O29" i="4"/>
  <c r="O30" i="4" s="1"/>
  <c r="P29" i="4"/>
  <c r="P30" i="4" s="1"/>
  <c r="Q29" i="4"/>
  <c r="Q30" i="4" s="1"/>
  <c r="R29" i="4"/>
  <c r="R30" i="4" s="1"/>
  <c r="S29" i="4"/>
  <c r="S30" i="4" s="1"/>
  <c r="T29" i="4"/>
  <c r="T30" i="4" s="1"/>
  <c r="U29" i="4"/>
  <c r="U30" i="4" s="1"/>
  <c r="V29" i="4"/>
  <c r="V30" i="4" s="1"/>
  <c r="W29" i="4"/>
  <c r="W30" i="4" s="1"/>
  <c r="X29" i="4"/>
  <c r="X30" i="4" s="1"/>
  <c r="Y29" i="4"/>
  <c r="Y30" i="4" s="1"/>
  <c r="Z29" i="4"/>
  <c r="Z30" i="4" s="1"/>
  <c r="AA29" i="4"/>
  <c r="AA30" i="4" s="1"/>
  <c r="AB29" i="4"/>
  <c r="AB30" i="4" s="1"/>
  <c r="AC29" i="4"/>
  <c r="AD29" i="4"/>
  <c r="AE29" i="4"/>
  <c r="AE30" i="4" s="1"/>
  <c r="AF29" i="4"/>
  <c r="AF30" i="4" s="1"/>
  <c r="AG29" i="4"/>
  <c r="AG30" i="4" s="1"/>
  <c r="AH29" i="4"/>
  <c r="AH30" i="4" s="1"/>
  <c r="AI29" i="4"/>
  <c r="AJ29" i="4"/>
  <c r="AK29" i="4"/>
  <c r="AK30" i="4" s="1"/>
  <c r="AL29" i="4"/>
  <c r="AL30" i="4" s="1"/>
  <c r="AM29" i="4"/>
  <c r="AN29" i="4"/>
  <c r="AN30" i="4" s="1"/>
  <c r="AO29" i="4"/>
  <c r="AP29" i="4"/>
  <c r="AQ29" i="4"/>
  <c r="AR29" i="4"/>
  <c r="AS29" i="4"/>
  <c r="AS30" i="4" s="1"/>
  <c r="AT29" i="4"/>
  <c r="D29" i="4"/>
  <c r="D30" i="4" s="1"/>
  <c r="AP15" i="34"/>
  <c r="AF15" i="34"/>
  <c r="AL15" i="34"/>
  <c r="AT15" i="34"/>
  <c r="G14" i="34"/>
  <c r="G15" i="34" s="1"/>
  <c r="H14" i="34"/>
  <c r="H15" i="34" s="1"/>
  <c r="I14" i="34"/>
  <c r="I15" i="34" s="1"/>
  <c r="J14" i="34"/>
  <c r="J15" i="34" s="1"/>
  <c r="K14" i="34"/>
  <c r="K15" i="34" s="1"/>
  <c r="L14" i="34"/>
  <c r="L15" i="34" s="1"/>
  <c r="M14" i="34"/>
  <c r="M15" i="34" s="1"/>
  <c r="N14" i="34"/>
  <c r="N15" i="34" s="1"/>
  <c r="O14" i="34"/>
  <c r="O15" i="34" s="1"/>
  <c r="P14" i="34"/>
  <c r="P15" i="34" s="1"/>
  <c r="Q14" i="34"/>
  <c r="Q15" i="34" s="1"/>
  <c r="R14" i="34"/>
  <c r="R15" i="34" s="1"/>
  <c r="S14" i="34"/>
  <c r="S15" i="34" s="1"/>
  <c r="T14" i="34"/>
  <c r="T15" i="34" s="1"/>
  <c r="U14" i="34"/>
  <c r="U15" i="34" s="1"/>
  <c r="V14" i="34"/>
  <c r="V15" i="34" s="1"/>
  <c r="W14" i="34"/>
  <c r="W15" i="34" s="1"/>
  <c r="X14" i="34"/>
  <c r="X15" i="34" s="1"/>
  <c r="Y14" i="34"/>
  <c r="Y15" i="34" s="1"/>
  <c r="Z14" i="34"/>
  <c r="Z15" i="34" s="1"/>
  <c r="AA14" i="34"/>
  <c r="AA15" i="34" s="1"/>
  <c r="AB14" i="34"/>
  <c r="AB15" i="34" s="1"/>
  <c r="AC14" i="34"/>
  <c r="AC15" i="34" s="1"/>
  <c r="AD14" i="34"/>
  <c r="AE14" i="34"/>
  <c r="AG14" i="34"/>
  <c r="AG15" i="34" s="1"/>
  <c r="AH14" i="34"/>
  <c r="AH15" i="34" s="1"/>
  <c r="AI14" i="34"/>
  <c r="AI15" i="34" s="1"/>
  <c r="AJ14" i="34"/>
  <c r="AK14" i="34"/>
  <c r="AK15" i="34" s="1"/>
  <c r="AM14" i="34"/>
  <c r="AM15" i="34" s="1"/>
  <c r="AN14" i="34"/>
  <c r="AO14" i="34"/>
  <c r="AO15" i="34" s="1"/>
  <c r="AP14" i="34"/>
  <c r="AQ14" i="34"/>
  <c r="AU14" i="34"/>
  <c r="F14" i="34"/>
  <c r="F15" i="34" s="1"/>
  <c r="E14" i="34"/>
  <c r="E15" i="34" s="1"/>
  <c r="AP15" i="33" l="1"/>
  <c r="AK15" i="33"/>
  <c r="K15" i="33"/>
  <c r="AR15" i="33"/>
  <c r="AT15" i="33"/>
  <c r="H14" i="33"/>
  <c r="H15" i="33" s="1"/>
  <c r="I14" i="33"/>
  <c r="I15" i="33" s="1"/>
  <c r="J14" i="33"/>
  <c r="J15" i="33" s="1"/>
  <c r="L14" i="33"/>
  <c r="L15" i="33" s="1"/>
  <c r="M14" i="33"/>
  <c r="M15" i="33" s="1"/>
  <c r="N14" i="33"/>
  <c r="N15" i="33" s="1"/>
  <c r="O14" i="33"/>
  <c r="O15" i="33" s="1"/>
  <c r="P14" i="33"/>
  <c r="P15" i="33" s="1"/>
  <c r="Q14" i="33"/>
  <c r="Q15" i="33" s="1"/>
  <c r="R14" i="33"/>
  <c r="R15" i="33" s="1"/>
  <c r="S14" i="33"/>
  <c r="S15" i="33" s="1"/>
  <c r="T14" i="33"/>
  <c r="T15" i="33" s="1"/>
  <c r="U14" i="33"/>
  <c r="U15" i="33" s="1"/>
  <c r="V14" i="33"/>
  <c r="V15" i="33" s="1"/>
  <c r="W14" i="33"/>
  <c r="W15" i="33" s="1"/>
  <c r="X14" i="33"/>
  <c r="X15" i="33" s="1"/>
  <c r="Y14" i="33"/>
  <c r="Y15" i="33" s="1"/>
  <c r="Z14" i="33"/>
  <c r="Z15" i="33" s="1"/>
  <c r="AA14" i="33"/>
  <c r="AA15" i="33" s="1"/>
  <c r="AB14" i="33"/>
  <c r="AB15" i="33" s="1"/>
  <c r="AC14" i="33"/>
  <c r="AC15" i="33" s="1"/>
  <c r="AD14" i="33"/>
  <c r="AE14" i="33"/>
  <c r="AF14" i="33"/>
  <c r="AF15" i="33" s="1"/>
  <c r="AG14" i="33"/>
  <c r="AG15" i="33" s="1"/>
  <c r="AH14" i="33"/>
  <c r="AH15" i="33" s="1"/>
  <c r="AI14" i="33"/>
  <c r="AI15" i="33" s="1"/>
  <c r="AJ14" i="33"/>
  <c r="AK14" i="33"/>
  <c r="AL14" i="33"/>
  <c r="AL15" i="33" s="1"/>
  <c r="AM14" i="33"/>
  <c r="AM15" i="33" s="1"/>
  <c r="AN14" i="33"/>
  <c r="AO14" i="33"/>
  <c r="AO15" i="33" s="1"/>
  <c r="AP14" i="33"/>
  <c r="AQ14" i="33"/>
  <c r="AU14" i="33"/>
  <c r="F14" i="33"/>
  <c r="F15" i="33" s="1"/>
  <c r="E14" i="33"/>
  <c r="E15" i="33" s="1"/>
  <c r="AP14" i="11" l="1"/>
  <c r="AK14" i="11"/>
  <c r="M14" i="11"/>
  <c r="Z14" i="11"/>
  <c r="AC14" i="11"/>
  <c r="AF14" i="11"/>
  <c r="AT14" i="11"/>
  <c r="AP12" i="32"/>
  <c r="AK12" i="32"/>
  <c r="K12" i="32"/>
  <c r="L12" i="32"/>
  <c r="AR12" i="32"/>
  <c r="G11" i="32"/>
  <c r="G12" i="32" s="1"/>
  <c r="H11" i="32"/>
  <c r="H12" i="32" s="1"/>
  <c r="I11" i="32"/>
  <c r="I12" i="32" s="1"/>
  <c r="J11" i="32"/>
  <c r="J12" i="32" s="1"/>
  <c r="M11" i="32"/>
  <c r="M12" i="32" s="1"/>
  <c r="N11" i="32"/>
  <c r="N12" i="32" s="1"/>
  <c r="O11" i="32"/>
  <c r="O12" i="32" s="1"/>
  <c r="P11" i="32"/>
  <c r="P12" i="32" s="1"/>
  <c r="Q11" i="32"/>
  <c r="Q12" i="32" s="1"/>
  <c r="R11" i="32"/>
  <c r="R12" i="32" s="1"/>
  <c r="S11" i="32"/>
  <c r="S12" i="32" s="1"/>
  <c r="T11" i="32"/>
  <c r="T12" i="32" s="1"/>
  <c r="U11" i="32"/>
  <c r="U12" i="32" s="1"/>
  <c r="V11" i="32"/>
  <c r="V12" i="32" s="1"/>
  <c r="W11" i="32"/>
  <c r="W12" i="32" s="1"/>
  <c r="X11" i="32"/>
  <c r="X12" i="32" s="1"/>
  <c r="Y11" i="32"/>
  <c r="Y12" i="32" s="1"/>
  <c r="Z11" i="32"/>
  <c r="Z12" i="32" s="1"/>
  <c r="AA11" i="32"/>
  <c r="AA12" i="32" s="1"/>
  <c r="AB11" i="32"/>
  <c r="AB12" i="32" s="1"/>
  <c r="AC11" i="32"/>
  <c r="AC12" i="32" s="1"/>
  <c r="AD11" i="32"/>
  <c r="AF11" i="32"/>
  <c r="AF12" i="32" s="1"/>
  <c r="AG11" i="32"/>
  <c r="AG12" i="32" s="1"/>
  <c r="AH11" i="32"/>
  <c r="AH12" i="32" s="1"/>
  <c r="AI11" i="32"/>
  <c r="AI12" i="32" s="1"/>
  <c r="AJ11" i="32"/>
  <c r="AK11" i="32"/>
  <c r="AL11" i="32"/>
  <c r="AL12" i="32" s="1"/>
  <c r="AM11" i="32"/>
  <c r="AM12" i="32" s="1"/>
  <c r="AN11" i="32"/>
  <c r="AP11" i="32"/>
  <c r="AQ11" i="32"/>
  <c r="AT11" i="32"/>
  <c r="AT12" i="32" s="1"/>
  <c r="AU11" i="32"/>
  <c r="F11" i="32"/>
  <c r="F12" i="32" s="1"/>
  <c r="E11" i="32"/>
  <c r="E12" i="32" s="1"/>
  <c r="AK17" i="31"/>
  <c r="AB17" i="31"/>
  <c r="AC17" i="31"/>
  <c r="H16" i="31"/>
  <c r="H17" i="31" s="1"/>
  <c r="I16" i="31"/>
  <c r="I17" i="31" s="1"/>
  <c r="J16" i="31"/>
  <c r="J17" i="31" s="1"/>
  <c r="K16" i="31"/>
  <c r="K17" i="31" s="1"/>
  <c r="L16" i="31"/>
  <c r="L17" i="31" s="1"/>
  <c r="M16" i="31"/>
  <c r="M17" i="31" s="1"/>
  <c r="N16" i="31"/>
  <c r="N17" i="31" s="1"/>
  <c r="O16" i="31"/>
  <c r="O17" i="31" s="1"/>
  <c r="P16" i="31"/>
  <c r="P17" i="31" s="1"/>
  <c r="Q16" i="31"/>
  <c r="Q17" i="31" s="1"/>
  <c r="R16" i="31"/>
  <c r="R17" i="31" s="1"/>
  <c r="S16" i="31"/>
  <c r="S17" i="31" s="1"/>
  <c r="T16" i="31"/>
  <c r="T17" i="31" s="1"/>
  <c r="U16" i="31"/>
  <c r="U17" i="31" s="1"/>
  <c r="V16" i="31"/>
  <c r="V17" i="31" s="1"/>
  <c r="W16" i="31"/>
  <c r="W17" i="31" s="1"/>
  <c r="X16" i="31"/>
  <c r="X17" i="31" s="1"/>
  <c r="Y16" i="31"/>
  <c r="Y17" i="31" s="1"/>
  <c r="Z16" i="31"/>
  <c r="Z17" i="31" s="1"/>
  <c r="AA16" i="31"/>
  <c r="AA17" i="31" s="1"/>
  <c r="AD16" i="31"/>
  <c r="AE16" i="31"/>
  <c r="AF16" i="31"/>
  <c r="AF17" i="31" s="1"/>
  <c r="AG16" i="31"/>
  <c r="AG17" i="31" s="1"/>
  <c r="AH16" i="31"/>
  <c r="AH17" i="31" s="1"/>
  <c r="AI16" i="31"/>
  <c r="AI17" i="31" s="1"/>
  <c r="AJ16" i="31"/>
  <c r="AK16" i="31"/>
  <c r="AL16" i="31"/>
  <c r="AM16" i="31"/>
  <c r="AM17" i="31" s="1"/>
  <c r="AN16" i="31"/>
  <c r="AO16" i="31"/>
  <c r="AO17" i="31" s="1"/>
  <c r="AP16" i="31"/>
  <c r="AP17" i="31" s="1"/>
  <c r="AQ16" i="31"/>
  <c r="AT16" i="31"/>
  <c r="AT17" i="31" s="1"/>
  <c r="AU16" i="31"/>
  <c r="F16" i="31"/>
  <c r="F17" i="31" s="1"/>
  <c r="E16" i="31"/>
  <c r="E17" i="31" s="1"/>
  <c r="L19" i="16"/>
  <c r="M19" i="16"/>
  <c r="AC19" i="16"/>
  <c r="AG19" i="16"/>
  <c r="AH19" i="16"/>
  <c r="G18" i="16"/>
  <c r="G19" i="16" s="1"/>
  <c r="H18" i="16"/>
  <c r="H19" i="16" s="1"/>
  <c r="I18" i="16"/>
  <c r="I19" i="16" s="1"/>
  <c r="J18" i="16"/>
  <c r="J19" i="16" s="1"/>
  <c r="K18" i="16"/>
  <c r="K19" i="16" s="1"/>
  <c r="N18" i="16"/>
  <c r="N19" i="16" s="1"/>
  <c r="O18" i="16"/>
  <c r="O19" i="16" s="1"/>
  <c r="P18" i="16"/>
  <c r="P19" i="16" s="1"/>
  <c r="Q18" i="16"/>
  <c r="Q19" i="16" s="1"/>
  <c r="R18" i="16"/>
  <c r="R19" i="16" s="1"/>
  <c r="S18" i="16"/>
  <c r="S19" i="16" s="1"/>
  <c r="T18" i="16"/>
  <c r="T19" i="16" s="1"/>
  <c r="U18" i="16"/>
  <c r="U19" i="16" s="1"/>
  <c r="V18" i="16"/>
  <c r="W18" i="16"/>
  <c r="W19" i="16" s="1"/>
  <c r="X18" i="16"/>
  <c r="X19" i="16" s="1"/>
  <c r="Y18" i="16"/>
  <c r="Y19" i="16" s="1"/>
  <c r="Z18" i="16"/>
  <c r="Z19" i="16" s="1"/>
  <c r="AA18" i="16"/>
  <c r="AA19" i="16" s="1"/>
  <c r="AB18" i="16"/>
  <c r="AB19" i="16" s="1"/>
  <c r="AD18" i="16"/>
  <c r="AE18" i="16"/>
  <c r="AF18" i="16"/>
  <c r="AF19" i="16" s="1"/>
  <c r="AI18" i="16"/>
  <c r="AI19" i="16" s="1"/>
  <c r="AJ18" i="16"/>
  <c r="AK18" i="16"/>
  <c r="AK19" i="16" s="1"/>
  <c r="AL18" i="16"/>
  <c r="AL19" i="16" s="1"/>
  <c r="AM18" i="16"/>
  <c r="AM19" i="16" s="1"/>
  <c r="AN18" i="16"/>
  <c r="AO18" i="16"/>
  <c r="AO19" i="16" s="1"/>
  <c r="AP18" i="16"/>
  <c r="AP19" i="16" s="1"/>
  <c r="AQ18" i="16"/>
  <c r="AT18" i="16"/>
  <c r="AT19" i="16" s="1"/>
  <c r="AU18" i="16"/>
  <c r="F18" i="16"/>
  <c r="F19" i="16" s="1"/>
  <c r="E18" i="16" l="1"/>
  <c r="E19" i="16" s="1"/>
  <c r="AP10" i="29" l="1"/>
  <c r="AK10" i="29"/>
  <c r="K10" i="29" l="1"/>
  <c r="G10" i="29"/>
  <c r="H9" i="29"/>
  <c r="H10" i="29" s="1"/>
  <c r="I9" i="29"/>
  <c r="I10" i="29" s="1"/>
  <c r="J9" i="29"/>
  <c r="J10" i="29" s="1"/>
  <c r="L9" i="29"/>
  <c r="L10" i="29" s="1"/>
  <c r="M9" i="29"/>
  <c r="M10" i="29" s="1"/>
  <c r="N9" i="29"/>
  <c r="N10" i="29" s="1"/>
  <c r="O9" i="29"/>
  <c r="O10" i="29" s="1"/>
  <c r="P9" i="29"/>
  <c r="P10" i="29" s="1"/>
  <c r="Q9" i="29"/>
  <c r="Q10" i="29" s="1"/>
  <c r="R9" i="29"/>
  <c r="R10" i="29" s="1"/>
  <c r="S9" i="29"/>
  <c r="S10" i="29" s="1"/>
  <c r="T9" i="29"/>
  <c r="T10" i="29" s="1"/>
  <c r="U9" i="29"/>
  <c r="U10" i="29" s="1"/>
  <c r="V9" i="29"/>
  <c r="V10" i="29" s="1"/>
  <c r="W9" i="29"/>
  <c r="W10" i="29" s="1"/>
  <c r="X9" i="29"/>
  <c r="X10" i="29" s="1"/>
  <c r="Y9" i="29"/>
  <c r="Y10" i="29" s="1"/>
  <c r="Z9" i="29"/>
  <c r="Z10" i="29" s="1"/>
  <c r="AA9" i="29"/>
  <c r="AA10" i="29" s="1"/>
  <c r="AB9" i="29"/>
  <c r="AB10" i="29" s="1"/>
  <c r="AC9" i="29"/>
  <c r="AC10" i="29" s="1"/>
  <c r="AD9" i="29"/>
  <c r="AE9" i="29"/>
  <c r="AF9" i="29"/>
  <c r="AF10" i="29" s="1"/>
  <c r="AG9" i="29"/>
  <c r="AG10" i="29" s="1"/>
  <c r="AH9" i="29"/>
  <c r="AH10" i="29" s="1"/>
  <c r="AI9" i="29"/>
  <c r="AI10" i="29" s="1"/>
  <c r="AJ9" i="29"/>
  <c r="AK9" i="29"/>
  <c r="AL9" i="29"/>
  <c r="AL10" i="29" s="1"/>
  <c r="AM9" i="29"/>
  <c r="AM10" i="29" s="1"/>
  <c r="AN9" i="29"/>
  <c r="AO9" i="29"/>
  <c r="AO10" i="29" s="1"/>
  <c r="AP9" i="29"/>
  <c r="AQ9" i="29"/>
  <c r="AT9" i="29"/>
  <c r="AT10" i="29" s="1"/>
  <c r="AU9" i="29"/>
  <c r="F9" i="29"/>
  <c r="F10" i="29" s="1"/>
  <c r="E9" i="29"/>
  <c r="E10" i="29" s="1"/>
  <c r="AP23" i="9"/>
  <c r="AK22" i="9"/>
  <c r="I22" i="9"/>
  <c r="I23" i="9" s="1"/>
  <c r="J22" i="9"/>
  <c r="J23" i="9" s="1"/>
  <c r="K23" i="9"/>
  <c r="G23" i="9"/>
  <c r="H22" i="9"/>
  <c r="H23" i="9" s="1"/>
  <c r="L22" i="9"/>
  <c r="L23" i="9" s="1"/>
  <c r="M22" i="9"/>
  <c r="M23" i="9" s="1"/>
  <c r="N22" i="9"/>
  <c r="N23" i="9" s="1"/>
  <c r="O22" i="9"/>
  <c r="O23" i="9" s="1"/>
  <c r="P22" i="9"/>
  <c r="P23" i="9" s="1"/>
  <c r="Q22" i="9"/>
  <c r="Q23" i="9" s="1"/>
  <c r="R22" i="9"/>
  <c r="R23" i="9" s="1"/>
  <c r="S22" i="9"/>
  <c r="S23" i="9" s="1"/>
  <c r="T22" i="9"/>
  <c r="T23" i="9" s="1"/>
  <c r="U22" i="9"/>
  <c r="U23" i="9" s="1"/>
  <c r="V22" i="9"/>
  <c r="V23" i="9" s="1"/>
  <c r="W23" i="9"/>
  <c r="X22" i="9"/>
  <c r="X23" i="9" s="1"/>
  <c r="Y22" i="9"/>
  <c r="Y23" i="9" s="1"/>
  <c r="Z22" i="9"/>
  <c r="Z23" i="9" s="1"/>
  <c r="AA22" i="9"/>
  <c r="AA23" i="9" s="1"/>
  <c r="AB22" i="9"/>
  <c r="AB23" i="9" s="1"/>
  <c r="AC22" i="9"/>
  <c r="AC23" i="9" s="1"/>
  <c r="AD22" i="9"/>
  <c r="AF22" i="9"/>
  <c r="AF23" i="9" s="1"/>
  <c r="AG22" i="9"/>
  <c r="AG23" i="9" s="1"/>
  <c r="AH22" i="9"/>
  <c r="AH23" i="9" s="1"/>
  <c r="AI22" i="9"/>
  <c r="AI23" i="9" s="1"/>
  <c r="AJ22" i="9"/>
  <c r="AL22" i="9"/>
  <c r="AL23" i="9" s="1"/>
  <c r="AM22" i="9"/>
  <c r="AM23" i="9" s="1"/>
  <c r="AN22" i="9"/>
  <c r="AO22" i="9"/>
  <c r="AO23" i="9" s="1"/>
  <c r="AQ22" i="9"/>
  <c r="AT22" i="9"/>
  <c r="AT23" i="9" s="1"/>
  <c r="AU22" i="9"/>
  <c r="F22" i="9"/>
  <c r="F23" i="9" s="1"/>
  <c r="E22" i="9"/>
  <c r="E23" i="9" s="1"/>
  <c r="AP34" i="27"/>
  <c r="AK34" i="27"/>
  <c r="G33" i="27"/>
  <c r="G34" i="27" s="1"/>
  <c r="H33" i="27"/>
  <c r="H34" i="27" s="1"/>
  <c r="I33" i="27"/>
  <c r="I34" i="27" s="1"/>
  <c r="J33" i="27"/>
  <c r="J34" i="27" s="1"/>
  <c r="K33" i="27"/>
  <c r="K34" i="27" s="1"/>
  <c r="L33" i="27"/>
  <c r="M33" i="27"/>
  <c r="M34" i="27" s="1"/>
  <c r="N33" i="27"/>
  <c r="N34" i="27" s="1"/>
  <c r="O33" i="27"/>
  <c r="O34" i="27" s="1"/>
  <c r="Q33" i="27"/>
  <c r="Q34" i="27" s="1"/>
  <c r="S33" i="27"/>
  <c r="S34" i="27" s="1"/>
  <c r="U33" i="27"/>
  <c r="U34" i="27" s="1"/>
  <c r="V33" i="27"/>
  <c r="V34" i="27" s="1"/>
  <c r="W33" i="27"/>
  <c r="W34" i="27" s="1"/>
  <c r="X33" i="27"/>
  <c r="X34" i="27" s="1"/>
  <c r="Y33" i="27"/>
  <c r="Y34" i="27" s="1"/>
  <c r="Z33" i="27"/>
  <c r="Z34" i="27" s="1"/>
  <c r="AA33" i="27"/>
  <c r="AA34" i="27" s="1"/>
  <c r="AB33" i="27"/>
  <c r="AB34" i="27" s="1"/>
  <c r="AC33" i="27"/>
  <c r="AC34" i="27" s="1"/>
  <c r="AD33" i="27"/>
  <c r="AE33" i="27"/>
  <c r="AF33" i="27"/>
  <c r="AF34" i="27" s="1"/>
  <c r="AG33" i="27"/>
  <c r="AG34" i="27" s="1"/>
  <c r="AH33" i="27"/>
  <c r="AH34" i="27" s="1"/>
  <c r="AI33" i="27"/>
  <c r="AI34" i="27" s="1"/>
  <c r="AJ33" i="27"/>
  <c r="AK33" i="27"/>
  <c r="AL33" i="27"/>
  <c r="AL34" i="27" s="1"/>
  <c r="AM33" i="27"/>
  <c r="AM34" i="27" s="1"/>
  <c r="AN33" i="27"/>
  <c r="AO33" i="27"/>
  <c r="AO34" i="27" s="1"/>
  <c r="AP33" i="27"/>
  <c r="AQ33" i="27"/>
  <c r="AR33" i="27"/>
  <c r="AS33" i="27"/>
  <c r="AT33" i="27"/>
  <c r="AT34" i="27" s="1"/>
  <c r="AU33" i="27"/>
  <c r="E33" i="27"/>
  <c r="E34" i="27" s="1"/>
  <c r="F33" i="27"/>
  <c r="F34" i="27" s="1"/>
  <c r="AU11" i="28"/>
  <c r="AS12" i="28"/>
  <c r="AK12" i="28"/>
  <c r="U12" i="28"/>
  <c r="G11" i="28"/>
  <c r="G12" i="28" s="1"/>
  <c r="H11" i="28"/>
  <c r="H12" i="28" s="1"/>
  <c r="I11" i="28"/>
  <c r="I12" i="28" s="1"/>
  <c r="J11" i="28"/>
  <c r="J12" i="28" s="1"/>
  <c r="K11" i="28"/>
  <c r="K12" i="28" s="1"/>
  <c r="L11" i="28"/>
  <c r="L12" i="28" s="1"/>
  <c r="M11" i="28"/>
  <c r="M12" i="28" s="1"/>
  <c r="N11" i="28"/>
  <c r="N12" i="28" s="1"/>
  <c r="O11" i="28"/>
  <c r="O12" i="28" s="1"/>
  <c r="P11" i="28"/>
  <c r="P12" i="28" s="1"/>
  <c r="Q11" i="28"/>
  <c r="Q12" i="28" s="1"/>
  <c r="R11" i="28"/>
  <c r="R12" i="28" s="1"/>
  <c r="S11" i="28"/>
  <c r="S12" i="28" s="1"/>
  <c r="T11" i="28"/>
  <c r="T12" i="28" s="1"/>
  <c r="V11" i="28"/>
  <c r="V12" i="28" s="1"/>
  <c r="W11" i="28"/>
  <c r="W12" i="28" s="1"/>
  <c r="X11" i="28"/>
  <c r="X12" i="28" s="1"/>
  <c r="Y11" i="28"/>
  <c r="Y12" i="28" s="1"/>
  <c r="Z11" i="28"/>
  <c r="Z12" i="28" s="1"/>
  <c r="AA11" i="28"/>
  <c r="AA12" i="28" s="1"/>
  <c r="AB11" i="28"/>
  <c r="AB12" i="28" s="1"/>
  <c r="AC11" i="28"/>
  <c r="AC12" i="28" s="1"/>
  <c r="AD11" i="28"/>
  <c r="AE11" i="28"/>
  <c r="AF11" i="28"/>
  <c r="AF12" i="28" s="1"/>
  <c r="AG11" i="28"/>
  <c r="AG12" i="28" s="1"/>
  <c r="AH11" i="28"/>
  <c r="AH12" i="28" s="1"/>
  <c r="AI11" i="28"/>
  <c r="AI12" i="28" s="1"/>
  <c r="AJ11" i="28"/>
  <c r="AL11" i="28"/>
  <c r="AL12" i="28" s="1"/>
  <c r="AM11" i="28"/>
  <c r="AM12" i="28" s="1"/>
  <c r="AN11" i="28"/>
  <c r="AO11" i="28"/>
  <c r="AO12" i="28" s="1"/>
  <c r="AP11" i="28"/>
  <c r="AP12" i="28" s="1"/>
  <c r="AQ11" i="28"/>
  <c r="AR11" i="28"/>
  <c r="AR12" i="28" s="1"/>
  <c r="AT11" i="28"/>
  <c r="AT12" i="28" s="1"/>
  <c r="F11" i="28"/>
  <c r="F12" i="28" s="1"/>
  <c r="E11" i="28"/>
  <c r="E12" i="28" s="1"/>
  <c r="AC19" i="30"/>
  <c r="AP19" i="30"/>
  <c r="AK19" i="30"/>
  <c r="K13" i="11" l="1"/>
  <c r="K14" i="11" s="1"/>
  <c r="L13" i="11"/>
  <c r="L14" i="11" s="1"/>
  <c r="N13" i="11"/>
  <c r="N14" i="11" s="1"/>
  <c r="O13" i="11"/>
  <c r="O14" i="11" s="1"/>
  <c r="P13" i="11"/>
  <c r="P14" i="11" s="1"/>
  <c r="Q13" i="11"/>
  <c r="Q14" i="11" s="1"/>
  <c r="R13" i="11"/>
  <c r="R14" i="11" s="1"/>
  <c r="S13" i="11"/>
  <c r="S14" i="11" s="1"/>
  <c r="T13" i="11"/>
  <c r="T14" i="11" s="1"/>
  <c r="U13" i="11"/>
  <c r="U14" i="11" s="1"/>
  <c r="V13" i="11"/>
  <c r="V14" i="11" s="1"/>
  <c r="W13" i="11"/>
  <c r="W14" i="11" s="1"/>
  <c r="X13" i="11"/>
  <c r="X14" i="11" s="1"/>
  <c r="Y13" i="11"/>
  <c r="Y14" i="11" s="1"/>
  <c r="AA13" i="11"/>
  <c r="AA14" i="11" s="1"/>
  <c r="AB13" i="11"/>
  <c r="AB14" i="11" s="1"/>
  <c r="AD13" i="11"/>
  <c r="AE13" i="11"/>
  <c r="AG13" i="11"/>
  <c r="AG14" i="11" s="1"/>
  <c r="AH13" i="11"/>
  <c r="AH14" i="11" s="1"/>
  <c r="AI13" i="11"/>
  <c r="AI14" i="11" s="1"/>
  <c r="AJ13" i="11"/>
  <c r="AK13" i="11"/>
  <c r="AL13" i="11"/>
  <c r="AL14" i="11" s="1"/>
  <c r="AM13" i="11"/>
  <c r="AM14" i="11" s="1"/>
  <c r="AN13" i="11"/>
  <c r="AO13" i="11"/>
  <c r="AO14" i="11" s="1"/>
  <c r="AP13" i="11"/>
  <c r="AQ13" i="11"/>
  <c r="J13" i="11"/>
  <c r="J14" i="11" s="1"/>
  <c r="I13" i="11"/>
  <c r="I14" i="11" s="1"/>
  <c r="H13" i="11"/>
  <c r="H14" i="11" s="1"/>
  <c r="F13" i="11"/>
  <c r="F14" i="11" s="1"/>
  <c r="E13" i="11"/>
  <c r="E14" i="11" s="1"/>
  <c r="AT18" i="30" l="1"/>
  <c r="AT19" i="30" s="1"/>
  <c r="AQ18" i="30"/>
  <c r="AO19" i="30"/>
  <c r="AN18" i="30"/>
  <c r="AM18" i="30"/>
  <c r="AM19" i="30" s="1"/>
  <c r="AL18" i="30"/>
  <c r="AL19" i="30" s="1"/>
  <c r="AK18" i="30"/>
  <c r="AJ18" i="30"/>
  <c r="AI18" i="30"/>
  <c r="AI19" i="30" s="1"/>
  <c r="AH18" i="30"/>
  <c r="AH19" i="30" s="1"/>
  <c r="AG18" i="30"/>
  <c r="AG19" i="30" s="1"/>
  <c r="AF18" i="30"/>
  <c r="AF19" i="30" s="1"/>
  <c r="AE18" i="30"/>
  <c r="AD18" i="30"/>
  <c r="AC18" i="30"/>
  <c r="AB18" i="30"/>
  <c r="AB19" i="30" s="1"/>
  <c r="AA18" i="30"/>
  <c r="AA19" i="30" s="1"/>
  <c r="Z18" i="30"/>
  <c r="Z19" i="30" s="1"/>
  <c r="Y18" i="30"/>
  <c r="Y19" i="30" s="1"/>
  <c r="X18" i="30"/>
  <c r="X19" i="30" s="1"/>
  <c r="W18" i="30"/>
  <c r="W19" i="30" s="1"/>
  <c r="V18" i="30"/>
  <c r="V19" i="30" s="1"/>
  <c r="U18" i="30"/>
  <c r="U19" i="30" s="1"/>
  <c r="T18" i="30"/>
  <c r="T19" i="30" s="1"/>
  <c r="S18" i="30"/>
  <c r="S19" i="30" s="1"/>
  <c r="R18" i="30"/>
  <c r="R19" i="30" s="1"/>
  <c r="Q18" i="30"/>
  <c r="Q19" i="30" s="1"/>
  <c r="P18" i="30"/>
  <c r="P19" i="30" s="1"/>
  <c r="O18" i="30"/>
  <c r="O19" i="30" s="1"/>
  <c r="N18" i="30"/>
  <c r="N19" i="30" s="1"/>
  <c r="M18" i="30"/>
  <c r="M19" i="30" s="1"/>
  <c r="L18" i="30"/>
  <c r="L19" i="30" s="1"/>
  <c r="K18" i="30"/>
  <c r="K19" i="30" s="1"/>
  <c r="J18" i="30"/>
  <c r="J19" i="30" s="1"/>
  <c r="I18" i="30"/>
  <c r="H18" i="30"/>
  <c r="H19" i="30" s="1"/>
  <c r="G18" i="30"/>
  <c r="F18" i="30"/>
  <c r="F19" i="30" s="1"/>
  <c r="E18" i="30"/>
  <c r="E19" i="30" s="1"/>
  <c r="T28" i="27" l="1"/>
  <c r="P25" i="27"/>
  <c r="P33" i="27" s="1"/>
  <c r="P34" i="27" s="1"/>
  <c r="R9" i="27"/>
  <c r="R33" i="27" s="1"/>
  <c r="R34" i="27" s="1"/>
  <c r="T6" i="27"/>
  <c r="T33" i="27" l="1"/>
  <c r="T34" i="27" s="1"/>
</calcChain>
</file>

<file path=xl/sharedStrings.xml><?xml version="1.0" encoding="utf-8"?>
<sst xmlns="http://schemas.openxmlformats.org/spreadsheetml/2006/main" count="9052" uniqueCount="1736">
  <si>
    <t>Сколько процентов детей Вашей школы питаются в школьной столовой?</t>
  </si>
  <si>
    <t>Удовлетворены ли Вы системой организации горячего питания в Вашей школе?</t>
  </si>
  <si>
    <t>да</t>
  </si>
  <si>
    <t>Как организована система горячего питания в школе?</t>
  </si>
  <si>
    <t>Кухня и зал для приема пищи</t>
  </si>
  <si>
    <t>Место для разогрева блюд и зал для приема пищи</t>
  </si>
  <si>
    <t>Удовлетворены ли Вы санитарным состоянием школьной столовой?</t>
  </si>
  <si>
    <t>Да</t>
  </si>
  <si>
    <t>Нравится ли учащимся Вашей школы горячее питание, предоставляемое в школе?</t>
  </si>
  <si>
    <t>Нет</t>
  </si>
  <si>
    <t>Какие жалобы имелись у Ваших школьников в последний учебный год на качество горячего питания?</t>
  </si>
  <si>
    <t>Остывшая еда</t>
  </si>
  <si>
    <t>Невкусно готовят</t>
  </si>
  <si>
    <t>Плохое самочувствие после еды</t>
  </si>
  <si>
    <t>Маленькие порции</t>
  </si>
  <si>
    <t>Жалобы отсутствуют</t>
  </si>
  <si>
    <t>Проводите ли Вы мероприятия, по организации горячего питания совместно с родителями?</t>
  </si>
  <si>
    <t>Нет информации</t>
  </si>
  <si>
    <t xml:space="preserve">Питаетесь ли Вы сами в школе (если не питаетесь, то почему) </t>
  </si>
  <si>
    <t>Удовлетворены ли Вы меню, по которому организовано питание в школе?</t>
  </si>
  <si>
    <t>Удовлетворены ли Вы питьевым режимом в школе (обеспечение детей в достаточном количестве доброкачественной питьевой водой)?</t>
  </si>
  <si>
    <t>Проводятся ли со школьниками занятия по вопросам здорового питания?</t>
  </si>
  <si>
    <t>проводятся на систематической основе по специальным программам</t>
  </si>
  <si>
    <t>не проводятся</t>
  </si>
  <si>
    <t>Какие продукты, блюда, полученные в школе (на завтрак, на обед) школьники Вашей школы не съедают (оставляют несъеденными)?</t>
  </si>
  <si>
    <t>Количество школьников, получающих бесплатное питание в Вашей школе в этом году</t>
  </si>
  <si>
    <t>Ведется ли у Вас паспорт школьной столовой</t>
  </si>
  <si>
    <t>Отражена ли деятельность школьной столовой в Уставе Вашей школы?</t>
  </si>
  <si>
    <t>Когда в последний раз в Вашей школе обновлялось оборудование школьной столовой (укажите сумму средств, направленных на эти цели)</t>
  </si>
  <si>
    <t>Есть ли в школе буфет, вендинговый аппарат (укажите ассортимент)</t>
  </si>
  <si>
    <t>Сколько раковин для мытья рук установлено у входа в школьную столовую</t>
  </si>
  <si>
    <t>Какое средство для мытья рук используется</t>
  </si>
  <si>
    <t>Установлен ли в школьной столовой рециркулятор воздуха (укажите периодичность его включения)</t>
  </si>
  <si>
    <t xml:space="preserve">Имеются ли средства для обработки рук при входе в школьную столовую (укажите на какие средства закуплено средство) </t>
  </si>
  <si>
    <t>Имеется при выборе меню свободный выбор, шведский стол</t>
  </si>
  <si>
    <t>Какая система расчетов за школьное питание (наличная, безналичная)</t>
  </si>
  <si>
    <t>не(указать причину)</t>
  </si>
  <si>
    <t>Иное(указать вариант)</t>
  </si>
  <si>
    <t xml:space="preserve">Да </t>
  </si>
  <si>
    <t>Нет(указать причину)</t>
  </si>
  <si>
    <t>Не всегда</t>
  </si>
  <si>
    <t>Однобразная еда</t>
  </si>
  <si>
    <t>проводятся иногда(на тематических занятиях, классных часах и т.п.)</t>
  </si>
  <si>
    <t>МБОУ "СОШ №64"</t>
  </si>
  <si>
    <t>Алатырский район</t>
  </si>
  <si>
    <t>МБОУ "Алтышевская СОШ"</t>
  </si>
  <si>
    <t>МБОУ "Атратская СОШ"</t>
  </si>
  <si>
    <t>МБОУ "Ахматовская СОШ"</t>
  </si>
  <si>
    <t>МБОУ "Кирская СОШ"</t>
  </si>
  <si>
    <t>МБОУ "Кувакинская СОШ"</t>
  </si>
  <si>
    <t>МБОУ "Новоайбесинская СОШ"</t>
  </si>
  <si>
    <t>МБОУ "Первомайская СОШ"</t>
  </si>
  <si>
    <t>МБОУ "Сойгинская СОШ"</t>
  </si>
  <si>
    <t>МБОУ "Староайбесинская СОШ"</t>
  </si>
  <si>
    <t>МБОУ "Чуварлейская СОШ"</t>
  </si>
  <si>
    <t xml:space="preserve">МБОУ "Алтышевская ООШ" </t>
  </si>
  <si>
    <t>МБОУ "Стемасская ООШ"</t>
  </si>
  <si>
    <t>МБОУ "СОШ №1"</t>
  </si>
  <si>
    <t>Аликовский район</t>
  </si>
  <si>
    <t>МБОУ "Аликовская СОШ им. И.Я.Яковлева"</t>
  </si>
  <si>
    <t>МБОУ "Большевыльская СОШ"</t>
  </si>
  <si>
    <t>МБОУ "Большеямашевская СОШ"</t>
  </si>
  <si>
    <t>МБОУ "Питишевская СОШ"</t>
  </si>
  <si>
    <t>МБОУ "Раскильдинская СОШ"</t>
  </si>
  <si>
    <t>МБОУ "Таутовская СОШ им. Б.С. Маркова"</t>
  </si>
  <si>
    <t>МБОУ "Чувашско-Сорминская СОШ"</t>
  </si>
  <si>
    <t>МБОУ "Шумшевашская СОШ"</t>
  </si>
  <si>
    <t>МБОУ "Яндобинская СОШ"</t>
  </si>
  <si>
    <t>МБОУ "Вотланская ООШ"</t>
  </si>
  <si>
    <t>МБОУ "Карачуринская ООШ"</t>
  </si>
  <si>
    <t>МБОУ "Тенеевская ООШ"</t>
  </si>
  <si>
    <t>МБОУ "СОШ №65"</t>
  </si>
  <si>
    <t>Батыревский район</t>
  </si>
  <si>
    <t>МБОУ "Балабаш-Баишевская СОШ"</t>
  </si>
  <si>
    <t>МБОУ "Батыревская  СОШ  № 1"</t>
  </si>
  <si>
    <t>МБОУ "Батыревская  СОШ  № 2"</t>
  </si>
  <si>
    <t>МБОУ "Большечеменевская СОШ"</t>
  </si>
  <si>
    <t>МБОУ "Долгоостровская СОШ"</t>
  </si>
  <si>
    <t>МБОУ "Норваш Шигалинская СОШ"</t>
  </si>
  <si>
    <t>МБОУ "Первомайская СОШ им.В.Митты"</t>
  </si>
  <si>
    <t>МБОУ "Полевобикшикская СОШ"</t>
  </si>
  <si>
    <t>МБОУ "Сугутская СОШ"</t>
  </si>
  <si>
    <t>МБОУ "Тарханская СОШ"</t>
  </si>
  <si>
    <t>МБОУ "Татарско-Сугутская"</t>
  </si>
  <si>
    <t>МБОУ "Тойсинская СОШ"</t>
  </si>
  <si>
    <t>МБОУ "Шыгырданская СОШ №1"</t>
  </si>
  <si>
    <t>МБОУ "Шыгырданская СОШ им.профессора Э.З.Феизова"</t>
  </si>
  <si>
    <t>МБОУ "Алманчиковская ООШ"</t>
  </si>
  <si>
    <t>МБОУ "Бахтигильдинская ООШ"</t>
  </si>
  <si>
    <t>МБОУ "Новоахпердинская ООШ"</t>
  </si>
  <si>
    <t>МБОУ "Староахпердинская ООШ"</t>
  </si>
  <si>
    <t>МБОУ "Шаймурзинская ООШ им. Г.Айги"</t>
  </si>
  <si>
    <t>МБОУ "Красномайская начальная школа-детский сад"</t>
  </si>
  <si>
    <t xml:space="preserve">МБОУ «Батыревская вечерняя (сменная)СОШ» </t>
  </si>
  <si>
    <t>МАОУ "Гимназия №5"</t>
  </si>
  <si>
    <t>Вурнарский район</t>
  </si>
  <si>
    <t>МБОУ "Вурнарская СОШ № 1 имени И.Н.Никифорова"</t>
  </si>
  <si>
    <t>МБОУ "Вурнарская СОШ № 2"</t>
  </si>
  <si>
    <t>МБОУ "Абызовская СОШ"</t>
  </si>
  <si>
    <t>МБОУ "Азимсирминская СОШ"</t>
  </si>
  <si>
    <t>МБОУ "Алгазинская СОШ"</t>
  </si>
  <si>
    <t>МБОУ "Большеяушская СОШ"</t>
  </si>
  <si>
    <t>МБОУ "Буртасинская СОШ"</t>
  </si>
  <si>
    <t>МБОУ "Вурман-Кибекская СОШ"</t>
  </si>
  <si>
    <t>МБОУ "Ермошкинская СОШ"</t>
  </si>
  <si>
    <t>МБОУ "Калининская СОШ"</t>
  </si>
  <si>
    <t>МБОУ "Кольцовская СОШ"</t>
  </si>
  <si>
    <t>МБОУ "Кюстюмерская СОШ"</t>
  </si>
  <si>
    <t>МБОУ "Малояушская СОШ"</t>
  </si>
  <si>
    <t>МБОУ "Санарпосинская СОШ"</t>
  </si>
  <si>
    <t>МБОУ "Янгорчинская СОШ"</t>
  </si>
  <si>
    <t>МКОУ "Вурманкасинкая ООШ"</t>
  </si>
  <si>
    <t>МКОУ "Тузи-Муратская ООШ"</t>
  </si>
  <si>
    <t>МКОУ "Шинерская ООШ"</t>
  </si>
  <si>
    <t>МБОУ "СОШ №37"</t>
  </si>
  <si>
    <t>Ибресинский район</t>
  </si>
  <si>
    <t>МБОУ "Ибресинская СОШ № 1"</t>
  </si>
  <si>
    <t>МБОУ "Ибресинская СОШ № 2"</t>
  </si>
  <si>
    <t>МКОУ "Буинская СОШ"</t>
  </si>
  <si>
    <t>МБОУ "Айбечская СОШ"</t>
  </si>
  <si>
    <t>МБОУ "Климовская СОШ"</t>
  </si>
  <si>
    <t>МКОУ "Малокармалинская СОШ им.М.Е.Евсевьева"</t>
  </si>
  <si>
    <t>МБОУ "Новочурашевская СОШ"</t>
  </si>
  <si>
    <t>МБОУ "Хормалинская СОШ"</t>
  </si>
  <si>
    <t>МБОУ "Чуваштимяшская СОШ"</t>
  </si>
  <si>
    <t>МКОУ "Андреевская ООШ"</t>
  </si>
  <si>
    <t>МКОУ "Березовская ООШ"</t>
  </si>
  <si>
    <t>МКОУ "Большеабакасинская ООШ им.С.В.Эльгера"</t>
  </si>
  <si>
    <t>МБОУ "Липовская ООШ им.Героя Российской Федерации Л.С.Константинова"</t>
  </si>
  <si>
    <t>МБОУ "НОШ №2"</t>
  </si>
  <si>
    <t>Канашский район</t>
  </si>
  <si>
    <t>МБОУ "Байгильдинская СОШ"</t>
  </si>
  <si>
    <t>МБОУ "Большебикшихская СОШ"</t>
  </si>
  <si>
    <t>МБОУ "Вутабосинская СОШ"</t>
  </si>
  <si>
    <t>МБОУ "Караклинская СОШ"</t>
  </si>
  <si>
    <t>МБОУ "Малобикшихская СОШ"</t>
  </si>
  <si>
    <t>МБОУ "Напольнокотякская СОШ"</t>
  </si>
  <si>
    <t>МБОУ "Сеспельская СОШ"</t>
  </si>
  <si>
    <t>МБОУ "Среднекибечская СОШ"</t>
  </si>
  <si>
    <t>МБОУ "Среднетатмышская СОШ"</t>
  </si>
  <si>
    <t>МБОУ "Тобурдановская СОШ им.А.И.Миттова"</t>
  </si>
  <si>
    <t>МБОУ "Ухманская СОШ</t>
  </si>
  <si>
    <t>МБОУ "Чагасьская СОШ"</t>
  </si>
  <si>
    <t>МБОУ "Шибылгинская СОШ"</t>
  </si>
  <si>
    <t>МБОУ "Шихазанская СОШ им.М.Сеспеля"</t>
  </si>
  <si>
    <t>МБОУ "Шоркасинская СОШ"</t>
  </si>
  <si>
    <t>МБОУ "Ямашевская СОШ"</t>
  </si>
  <si>
    <t>МБОУ "Янгличская СОШ имени Героя Российской Федерации Н.Ф.Гаврилова"</t>
  </si>
  <si>
    <t>МБОУ "Ачакасинская ООШ им.Героя Советского Союза А.П.Петрова"</t>
  </si>
  <si>
    <t>МБОУ "Атнашевская ООШ"</t>
  </si>
  <si>
    <t>МБОУ "Кармамейская ООШ"</t>
  </si>
  <si>
    <t>МБОУ "Малокибечская им.А.Я.Яковлева"</t>
  </si>
  <si>
    <t>МБОУ "Новоурюмовская ООШ"</t>
  </si>
  <si>
    <t>МБОУ "Новочелкасинская ООШ"</t>
  </si>
  <si>
    <t>МБОУ "Сугайкасинская ООШ"</t>
  </si>
  <si>
    <t>МБОУ "Хучельская ООШ"</t>
  </si>
  <si>
    <t>МБОУ "Шакуловская ООШ"</t>
  </si>
  <si>
    <t>МБОУ "Шальтямская им.Е.Анисимова"</t>
  </si>
  <si>
    <t>МБОУ для детей дошкольного и младшего школьного возраста "Верхнеяндобинская начальная  школа - детский сад "Яндобинка"</t>
  </si>
  <si>
    <t>МБОУ для детей дошкольного и младшего школьного возраста "Новоачакасинская начальная школа - детский сад"</t>
  </si>
  <si>
    <t>МБОУ "СОШ №61"</t>
  </si>
  <si>
    <t>Козловский район</t>
  </si>
  <si>
    <t>МБОУ "Козловская СОШ № 2"</t>
  </si>
  <si>
    <t>МБОУ "Козловская СОШ № 3"</t>
  </si>
  <si>
    <t>МБОУ "Андреево-Базарская СОШ"</t>
  </si>
  <si>
    <t>МБОУ "Байгуловская СОШ"</t>
  </si>
  <si>
    <t>МБОУ "Еметкинская СОШ"</t>
  </si>
  <si>
    <t>МБОУ "Карамышевская СОШ"</t>
  </si>
  <si>
    <t>МБОУ "Тюрлеминская СОШ"</t>
  </si>
  <si>
    <t>МБОУ "Солдыбаевская ООШ имени А.Г.Журавлёва "</t>
  </si>
  <si>
    <t>МАОУ "СОШ №60"</t>
  </si>
  <si>
    <t>Комсомольский район</t>
  </si>
  <si>
    <t>МБОУ "Комсомольская СОШ № 1"</t>
  </si>
  <si>
    <t>МБОУ "Комсомольская СОШ № 2"</t>
  </si>
  <si>
    <t>МБОУ "Асановская СОШ"</t>
  </si>
  <si>
    <t>МБОУ "Новомуратская СОШ"</t>
  </si>
  <si>
    <t>МБОУ "Нюргечинская СОШ"</t>
  </si>
  <si>
    <t>МБОУ "Полевошептаховская СОШ"</t>
  </si>
  <si>
    <t>МБОУ "Починокинельская СОШ"</t>
  </si>
  <si>
    <t>МБОУ "Старочелны-Сюрбеевская СОШ"</t>
  </si>
  <si>
    <t>МБОУ "Токаевская СОШ"</t>
  </si>
  <si>
    <t>МБОУ "Урмаевская СОШ"</t>
  </si>
  <si>
    <t>МБОУ "Чурачикская СОШ"</t>
  </si>
  <si>
    <t>МБОУ "Шераутская СОШ"</t>
  </si>
  <si>
    <t>МБОУ "Александровская ООШ"</t>
  </si>
  <si>
    <t>МБОУ "Нижнетимерчеевская ООШ"</t>
  </si>
  <si>
    <t>МБОУ "Полевояушская ООШ"</t>
  </si>
  <si>
    <t>МБОУ "Старовыслинская ООШ"</t>
  </si>
  <si>
    <t>МБОУ "Сюрбей-Токаевская ООШ"</t>
  </si>
  <si>
    <t>МБОУ "Чичканская ООШ"</t>
  </si>
  <si>
    <t>МБОУ "СОШ №20"</t>
  </si>
  <si>
    <t>Красноармейский район</t>
  </si>
  <si>
    <t>МБОУ "Алманчинская СОШ"</t>
  </si>
  <si>
    <t>МБОУ "Большешатьминская СОШ им.Героя Советского Союза Васильева В.В."</t>
  </si>
  <si>
    <t xml:space="preserve">МБОУ "Красноармейская СОШ" </t>
  </si>
  <si>
    <t>МБОУ "Пикшикская СОШ"</t>
  </si>
  <si>
    <t>МБОУ "Траковская СОШ "</t>
  </si>
  <si>
    <t>МБОУ "Убеевская СОШ"</t>
  </si>
  <si>
    <t>МБОУ "Яншихово-Чёллинская СОШ"</t>
  </si>
  <si>
    <t>МБОУ "Исаковская ООШ"</t>
  </si>
  <si>
    <t>МБОУ "Чадукасинская ООШ"</t>
  </si>
  <si>
    <t>МБОУ "Караевская ООШ"</t>
  </si>
  <si>
    <t>МБОУ "СОШ №54"</t>
  </si>
  <si>
    <t>Красночетайский район</t>
  </si>
  <si>
    <t>МБОУ "Атнарская СОШ"</t>
  </si>
  <si>
    <t>МБОУ "Большеатменская СОШ"</t>
  </si>
  <si>
    <t>МБОУ "Красночетайская СОШ"</t>
  </si>
  <si>
    <t>МБОУ "Новоатайская СОШ"</t>
  </si>
  <si>
    <t>МБОУ "Питеркинская СОШ"</t>
  </si>
  <si>
    <t>МБОУ "Верхнеаккозинская ООШ"</t>
  </si>
  <si>
    <t>МБОУ "Мижеркасинская ООШ"</t>
  </si>
  <si>
    <t>МБОУ "Шолинская ООШ"</t>
  </si>
  <si>
    <t>МБОУ "Хозанкинская ООШ"</t>
  </si>
  <si>
    <t xml:space="preserve">МБОУ "СОШ №56" </t>
  </si>
  <si>
    <t>Марпосадский район</t>
  </si>
  <si>
    <t xml:space="preserve">МБОУ "Гимназия № 1" </t>
  </si>
  <si>
    <t>МБОУ "Октябрьская СОШ"</t>
  </si>
  <si>
    <t>МБОУ "Перво-Чурашевская СОШ"</t>
  </si>
  <si>
    <t>МБОУ "Сутчевская СОШ"</t>
  </si>
  <si>
    <t xml:space="preserve">МБОУ "Шоршелская СОШ " </t>
  </si>
  <si>
    <t>МБОУ "Эльбарусовская СОШ"</t>
  </si>
  <si>
    <t>МБОУ "Основная общеобразовательная школа" г.Мариинский Посад"</t>
  </si>
  <si>
    <t>МБОУ "Большешигаевская ООШ"</t>
  </si>
  <si>
    <t>МБОУ "Кугеевская ООШ"</t>
  </si>
  <si>
    <t>МБОУ "Приволжская ООШ"</t>
  </si>
  <si>
    <t>МБОУ  "Аксаринская НШ-ДС "</t>
  </si>
  <si>
    <t>МБОУ "Бичуринская НШ ДС</t>
  </si>
  <si>
    <t>МБОУ "СОШ №55"</t>
  </si>
  <si>
    <t>Моргаушский район</t>
  </si>
  <si>
    <t>МБОУ "Москакасинская СОШ"</t>
  </si>
  <si>
    <t>МБОУ "Моргаушская СОШ"</t>
  </si>
  <si>
    <t>МБОУ "Большесундырская СОШ"</t>
  </si>
  <si>
    <t>МБОУ "Ильинская СОШ"</t>
  </si>
  <si>
    <t>МБОУ "Калайкасинская СОШ им. А.Г.Николаева"</t>
  </si>
  <si>
    <t>МБОУ "Нискасинская СОШ"</t>
  </si>
  <si>
    <t>МБОУ "Орининская СОШ"</t>
  </si>
  <si>
    <t>МБОУ "Сятракасинская СОШ"</t>
  </si>
  <si>
    <t>МБОУ "Тораевская СОШ"</t>
  </si>
  <si>
    <t>МБОУ "Чуманкасинская СОШ"</t>
  </si>
  <si>
    <t>МБОУ "Юнгинская им.С.М.Михайлова "</t>
  </si>
  <si>
    <t>МБОУ "Юськасинская СОШ"</t>
  </si>
  <si>
    <t>МБОУ "Ярабайкасинская СОШ"</t>
  </si>
  <si>
    <t>МБОУ "Акрамовская ООШ"</t>
  </si>
  <si>
    <t xml:space="preserve">МБОУ "Большекарачкинская ООШ" </t>
  </si>
  <si>
    <t>МБОУ "Сыбайкасинская ООШ"</t>
  </si>
  <si>
    <t>МБОУ "Сосновская ООШ им.Н.В.Никольского"</t>
  </si>
  <si>
    <t>МБОУ "Тойгильдинская ООШ"</t>
  </si>
  <si>
    <t>МБОУ "Шатьмапосинская ООШ"</t>
  </si>
  <si>
    <t>МБОУ "Шатракасинская ООШ"</t>
  </si>
  <si>
    <t>МБОУ "Шомиковская ООШ"</t>
  </si>
  <si>
    <t>МБОУ "СОШ №41"</t>
  </si>
  <si>
    <t>Порецкий район</t>
  </si>
  <si>
    <t>МБОУ "Анастасовская СОШ"</t>
  </si>
  <si>
    <t>МБОУ "Кудеихинская СОШ"</t>
  </si>
  <si>
    <t>МБОУ "Напольновская СОШ"</t>
  </si>
  <si>
    <t>МБОУ "Порецкая СОШ"</t>
  </si>
  <si>
    <t>МБОУ "Семёновская СОШ"</t>
  </si>
  <si>
    <t>МБОУ "СОШ №10"</t>
  </si>
  <si>
    <t>Урмарский район</t>
  </si>
  <si>
    <t>МБОУ "Урмарская средняя общеобразовательная  школа    им. Г.С.Егорова"</t>
  </si>
  <si>
    <t>МБОУ "Большеяниковская СОШ"</t>
  </si>
  <si>
    <t>МБОУ "Мусирминская СОШ"</t>
  </si>
  <si>
    <t>МБОУ "Староурмарская СОШ"</t>
  </si>
  <si>
    <t>МБОУ "Шоркистринская СОШ"</t>
  </si>
  <si>
    <t>МБОУ "Арабосинская ООШ"</t>
  </si>
  <si>
    <t>МБОУ "Ковалинская ООШ"</t>
  </si>
  <si>
    <t>МБОУ "Кудеснерская ООШ"</t>
  </si>
  <si>
    <t>МБОУ "Кульгешская ООШ  им.Н.А.Афанасьева"</t>
  </si>
  <si>
    <t>МБОУ "Синекинчерская ООШ"</t>
  </si>
  <si>
    <t>МБОУ "Челкасинская ООШ"</t>
  </si>
  <si>
    <t>МБОУ "Чубаевская ООШ"</t>
  </si>
  <si>
    <t>МБОУ "Шигалинская ООШ"</t>
  </si>
  <si>
    <t xml:space="preserve">МБОУ "Шихабыловская ООШ" </t>
  </si>
  <si>
    <t>МАОУ "Лицей №4"</t>
  </si>
  <si>
    <t>Цивильский район</t>
  </si>
  <si>
    <t>МБОУ "Цивильская средняя  общеобразовательная школа № 1 им.М.В.Силантьева"</t>
  </si>
  <si>
    <t>МБОУ "Цивильская СОШ № 2"</t>
  </si>
  <si>
    <t xml:space="preserve">МБОУ "Богатыревская СОШ"  </t>
  </si>
  <si>
    <t xml:space="preserve">МБОУ "Конарская СОШ"  </t>
  </si>
  <si>
    <t xml:space="preserve">МБОУ "Первомайская СОШ"  </t>
  </si>
  <si>
    <t>МБОУ "Средняя общеобразовательная  школа п.Опытный"</t>
  </si>
  <si>
    <t xml:space="preserve">МБОУ "Таушкасинская СОШ"  </t>
  </si>
  <si>
    <t xml:space="preserve">МБОУ "Тувсинская  СОШ" </t>
  </si>
  <si>
    <t xml:space="preserve">МБОУ "Чурачикская СОШ"  </t>
  </si>
  <si>
    <t xml:space="preserve">МБОУ "Булдеевская ООШ" </t>
  </si>
  <si>
    <t xml:space="preserve">МБОУ "Кокшакасинская ООШ имени А.Г.Николаева" </t>
  </si>
  <si>
    <t xml:space="preserve">МБОУ "Малоянгорчинская ООШ"  </t>
  </si>
  <si>
    <t xml:space="preserve">МБОУ "Михайловская ООШ им. А.А.Александрова"  </t>
  </si>
  <si>
    <t xml:space="preserve">МБОУ "Чиричкасинская ООШ"  </t>
  </si>
  <si>
    <t>МБОУ "СОШ №57"</t>
  </si>
  <si>
    <t>Чебоксарский район</t>
  </si>
  <si>
    <t>МБОУ "Абашевская СОШ"</t>
  </si>
  <si>
    <t>МБОУ "Анат-Кинярская СОШ"</t>
  </si>
  <si>
    <t xml:space="preserve">МБОУ "Атлашевская СОШ" </t>
  </si>
  <si>
    <t xml:space="preserve">МБОУ "Большекатрасьская СОШ" </t>
  </si>
  <si>
    <t>МБОУ "Вурман-Сюктерская СОШ"  (с.Хыркасы)</t>
  </si>
  <si>
    <t>МБОУ "Ишакская  СОШ"</t>
  </si>
  <si>
    <t xml:space="preserve">МБОУ "Ишлейская СОШ" </t>
  </si>
  <si>
    <t>МБОУ "Кугесьская средняя общеобразовательная школа № 1"</t>
  </si>
  <si>
    <t>МБОУ "Кугесьский лицей"</t>
  </si>
  <si>
    <t>МБОУ "Кшаушская СОШ"</t>
  </si>
  <si>
    <t xml:space="preserve">МБОУ "Синьяльская СОШ" </t>
  </si>
  <si>
    <t xml:space="preserve">МБОУ "Синьял-Покровская СОШ" </t>
  </si>
  <si>
    <t xml:space="preserve">МБОУ "Сятра-Хочехматская СОШ" </t>
  </si>
  <si>
    <t>МБОУ "Толиковская СОШ"</t>
  </si>
  <si>
    <t>МБОУ "Тренькасинская СОШ"</t>
  </si>
  <si>
    <t xml:space="preserve">МБОУ "Чиршкасинская СОШ" </t>
  </si>
  <si>
    <t>МБОУ "Янгильдинская  СОШ"</t>
  </si>
  <si>
    <t xml:space="preserve">МБОУ "Янышская СОШ" </t>
  </si>
  <si>
    <t xml:space="preserve">МБОУ Акулевская ООШ </t>
  </si>
  <si>
    <t xml:space="preserve">МБОУ "Икковская ООШ" </t>
  </si>
  <si>
    <t xml:space="preserve">МБОУ "Карачуринская ООШ" </t>
  </si>
  <si>
    <t xml:space="preserve">МБОУ "Салабайкасинская ООШ" </t>
  </si>
  <si>
    <t xml:space="preserve">МБОУ "Сятра- Лапсарская ООШ" </t>
  </si>
  <si>
    <t xml:space="preserve">МБОУ "Туруновская ООШ" </t>
  </si>
  <si>
    <t xml:space="preserve">МБОУ "Чемуршинская ООШ" </t>
  </si>
  <si>
    <t xml:space="preserve">МБОУ "Чурачикская ООШ" </t>
  </si>
  <si>
    <t>МБОУ "СОШ №40"</t>
  </si>
  <si>
    <t>Шемуршинский район</t>
  </si>
  <si>
    <t xml:space="preserve">МБОУ "Бичурга-Баишевская СОШ"  </t>
  </si>
  <si>
    <t xml:space="preserve">МБОУ "Карабай-Шемуршинская СОШ"  </t>
  </si>
  <si>
    <t xml:space="preserve">МБОУ "Трёхбалтаевская СОШ"  </t>
  </si>
  <si>
    <t xml:space="preserve">МБОУ "Шемуршинская СОШ"  </t>
  </si>
  <si>
    <t xml:space="preserve">МБОУ "Большебуяновская ООШ"  </t>
  </si>
  <si>
    <t xml:space="preserve">МБОУ "Малобуяновская ООШ"  </t>
  </si>
  <si>
    <t xml:space="preserve">МБОУ "Старочукальская ООШ"  </t>
  </si>
  <si>
    <t xml:space="preserve">МБОУ "Чепкас-Никольская ООШ"  </t>
  </si>
  <si>
    <t xml:space="preserve">МБОУ "Трехизб-Шемуршинская начальная школа-детский сад" </t>
  </si>
  <si>
    <t xml:space="preserve">МБОУ "Чукальская НОШ" </t>
  </si>
  <si>
    <t xml:space="preserve">МБОУ "СОШ №59" </t>
  </si>
  <si>
    <t>Шумерлинский район</t>
  </si>
  <si>
    <t xml:space="preserve">МБОУ "Алгашинская СОШ"  </t>
  </si>
  <si>
    <t xml:space="preserve">МБОУ "Егоркинская СОШ"  </t>
  </si>
  <si>
    <t xml:space="preserve">МБОУ "Ходарская СОШ им.И.Н.Ульянова" </t>
  </si>
  <si>
    <t xml:space="preserve">МБОУ "Шумерлинская СОШ"  </t>
  </si>
  <si>
    <t>МБОУ "Юманайская  СОШ"</t>
  </si>
  <si>
    <t xml:space="preserve">МБОУ "Туванская ООШ" </t>
  </si>
  <si>
    <t>МБОУ "Торханская начальная школа-детский сад"</t>
  </si>
  <si>
    <t>МБОУ "СОШ №45"</t>
  </si>
  <si>
    <t>Ядринский район</t>
  </si>
  <si>
    <t xml:space="preserve">МБОУ "Средняя общеобразовательная школа № 2" </t>
  </si>
  <si>
    <t>МБОУ "Средняя общеобразовательная школа № 3 с углубленным изучением отдельных предметов"</t>
  </si>
  <si>
    <t>МБОУ "Гимназия № 1" г.Ядрин Чувашской Республики</t>
  </si>
  <si>
    <t xml:space="preserve">МБОУ "Балдаевская СОШ"  </t>
  </si>
  <si>
    <t xml:space="preserve">МБОУ "Большечурашевская СОШ"  </t>
  </si>
  <si>
    <t xml:space="preserve">МБОУ "Верхнеачакская СОШ"  </t>
  </si>
  <si>
    <t xml:space="preserve">МБОУ "Селоядринская СОШ" </t>
  </si>
  <si>
    <t xml:space="preserve">МБОУ "Советская СОШ"   </t>
  </si>
  <si>
    <t xml:space="preserve">МБОУ "Старотиньгешская СОШ"  </t>
  </si>
  <si>
    <t>МБОУ "Ювановская  СОШ"</t>
  </si>
  <si>
    <t xml:space="preserve">МБОУ "Засурская ООШ"  </t>
  </si>
  <si>
    <t xml:space="preserve">МБОУ "Кукшумская ООШ"  </t>
  </si>
  <si>
    <t xml:space="preserve">МБОУ "Николаевская ООШ"  </t>
  </si>
  <si>
    <t xml:space="preserve">МБОУ "Персирланская ООШ"  </t>
  </si>
  <si>
    <t xml:space="preserve">МБОУ "Хочашевская ООШ"  </t>
  </si>
  <si>
    <t>МАОУ "Начальная общеобразовательная школа"</t>
  </si>
  <si>
    <t>МБОУ "Гимназия №46"</t>
  </si>
  <si>
    <t>Яльчикский район</t>
  </si>
  <si>
    <t>МБОУ "Большеяльчикская  СОШ имени Г.Н.Волкова"</t>
  </si>
  <si>
    <t>МБОУ "Кильдюшевская  СОШ"</t>
  </si>
  <si>
    <t xml:space="preserve">МБОУ "Кошки-Куликеевская СОШ" </t>
  </si>
  <si>
    <t>МБОУ "Лащ-Таябинская СОШ им. В.В.Андреева"</t>
  </si>
  <si>
    <t xml:space="preserve">МБОУ "Новобайбатыревская СОШ" </t>
  </si>
  <si>
    <t xml:space="preserve">МБОУ "Новошимкусская СОШ" </t>
  </si>
  <si>
    <t>МБОУ "Яльчикская средняя общеобразовательная школа"</t>
  </si>
  <si>
    <t xml:space="preserve">МБОУ "Байглычевская ООШ" </t>
  </si>
  <si>
    <t xml:space="preserve">МБОУ "Байдеряковская ООШ" </t>
  </si>
  <si>
    <t xml:space="preserve">МБОУ "Большетаябинская ООШ" </t>
  </si>
  <si>
    <t xml:space="preserve">МБОУ "Шемалаковская ООШ" </t>
  </si>
  <si>
    <t>МБОУ "СОШ №17"</t>
  </si>
  <si>
    <t>Янтиковский район</t>
  </si>
  <si>
    <t xml:space="preserve">МБОУ "Алдиаровская СОШ" </t>
  </si>
  <si>
    <t xml:space="preserve">МБОУ "Индырчская СОШ" </t>
  </si>
  <si>
    <t xml:space="preserve">МБОУ "Можарская СОШ" </t>
  </si>
  <si>
    <t xml:space="preserve">МБОУ "Новобуяновская СОШ" </t>
  </si>
  <si>
    <t xml:space="preserve">МБОУ "Турмышская СОШ" </t>
  </si>
  <si>
    <t>МБОУ "Тюмеревская  СОШ"</t>
  </si>
  <si>
    <t>МБОУ "Чутеевская  СОШ"</t>
  </si>
  <si>
    <t xml:space="preserve">МБОУ "Шимкусская СОШ" </t>
  </si>
  <si>
    <t xml:space="preserve">МБОУ "Янтиковская СОШ" </t>
  </si>
  <si>
    <t xml:space="preserve">МБОУ "Яншихово-Норвашская СОШ" </t>
  </si>
  <si>
    <t>МБОУ "СОШ №35"</t>
  </si>
  <si>
    <t>город Алатырь</t>
  </si>
  <si>
    <t>МБОУ "Средняя общеобразовательная школа № 2"</t>
  </si>
  <si>
    <t>МБОУ "Средняя общеобразовательная школа № 3"</t>
  </si>
  <si>
    <t>МБОУ "Средняя общеобразовательная школа № 5 имени Героя Советского Союза А.М.Осипова"</t>
  </si>
  <si>
    <t>МБОУ "Гимназия № 6 имени академика - кораблестроителя  А.Н.Крылова"</t>
  </si>
  <si>
    <t>МБОУ "Средняя общеобразовательная школа № 7 имени Героя Советского Союза З.И. Парфёновой"</t>
  </si>
  <si>
    <t>МБОУ "Средняя общеобразовательная школа № 9 имени Героя Советского Союза П.Г.Макарова"</t>
  </si>
  <si>
    <t>МБОУ "Средняя общеобразовательная школа № 11 имени Героя Советского Союза В.Ф.Ветвинского</t>
  </si>
  <si>
    <t>МБОУ "СОШ №19"</t>
  </si>
  <si>
    <t>город Канаш</t>
  </si>
  <si>
    <t>МБОУ "Средняя общеобразовательная школа № 1"</t>
  </si>
  <si>
    <t>МАОУ "Лицей государственной службы и управления"</t>
  </si>
  <si>
    <t>МБОУ "Средняя общеобразовательная школа № 5"</t>
  </si>
  <si>
    <t>МБОУ "Средняя общеобразовательная школа № 6"</t>
  </si>
  <si>
    <t>МБОУ "Средняя общеобразовательная школа № 7"</t>
  </si>
  <si>
    <t>МБОУ "Средняя общеобразовательная школа № 8"</t>
  </si>
  <si>
    <t>МБОУ "Средняя общеобразовательная школа № 9"</t>
  </si>
  <si>
    <t>МБОУ "Средняя общеобразовательная школа № 10"</t>
  </si>
  <si>
    <t>МБОУ "Средняя общеобразовательная школа № 11 им. И.А.Кабалина"</t>
  </si>
  <si>
    <t>МБОУ "СОШ №38"</t>
  </si>
  <si>
    <t>город Новочебоксарск</t>
  </si>
  <si>
    <t xml:space="preserve">МБОУ "Средняя общеобразовательная школа № 4" </t>
  </si>
  <si>
    <t xml:space="preserve">МБОУ "Средняя общеобразовательная школа № 5 с углубленным изучением иностранных языков" </t>
  </si>
  <si>
    <t>МБОУ "Гимназия № 6"</t>
  </si>
  <si>
    <t>МБОУ "Новочебоксарский кадетский лицей"</t>
  </si>
  <si>
    <t>МБОУ "Средняя общеобразовательная школа № 11 с углубленным изучением отдельных предметов"</t>
  </si>
  <si>
    <t>МБОУ "Средняя общеобразовательная школа № 12"</t>
  </si>
  <si>
    <t>МБОУ "Средняя общеобразовательная школа № 13"</t>
  </si>
  <si>
    <t xml:space="preserve">МБОУ "Средняя школа № 14 с углубленным изучением предметов естественно-математического цикла" </t>
  </si>
  <si>
    <t xml:space="preserve">МБОУ "Средняя общеобразовательная школа № 16" </t>
  </si>
  <si>
    <t>МБОУ "Средняя общеобразовательная школа № 17"</t>
  </si>
  <si>
    <t>МБОУ "Лицей № 18"</t>
  </si>
  <si>
    <t>МБОУ "Средняя общеобразовательная школа № 19"</t>
  </si>
  <si>
    <t>МБОУ "Средняя общеобразовательная школа № 20 им. Васьлея Митты с углубленным изучением отдельных предметов"</t>
  </si>
  <si>
    <t>МБОУ «ВСОШ № 1»</t>
  </si>
  <si>
    <t>МБОУ "Гимназия №4"</t>
  </si>
  <si>
    <t>город Шумерля</t>
  </si>
  <si>
    <t>МБОУ "Гимназия № 8"</t>
  </si>
  <si>
    <t>Итого:</t>
  </si>
  <si>
    <r>
      <t xml:space="preserve">Что лично Вам </t>
    </r>
    <r>
      <rPr>
        <u/>
        <sz val="10"/>
        <color theme="1"/>
        <rFont val="Times New Roman"/>
        <family val="1"/>
        <charset val="204"/>
      </rPr>
      <t xml:space="preserve">нравится </t>
    </r>
    <r>
      <rPr>
        <sz val="10"/>
        <color theme="1"/>
        <rFont val="Times New Roman"/>
        <family val="1"/>
        <charset val="204"/>
      </rPr>
      <t>в меню, рационе питания в школе?</t>
    </r>
  </si>
  <si>
    <r>
      <t xml:space="preserve">Что лично Вам </t>
    </r>
    <r>
      <rPr>
        <u/>
        <sz val="10"/>
        <color theme="1"/>
        <rFont val="Times New Roman"/>
        <family val="1"/>
        <charset val="204"/>
      </rPr>
      <t>не нравится</t>
    </r>
    <r>
      <rPr>
        <sz val="10"/>
        <color theme="1"/>
        <rFont val="Times New Roman"/>
        <family val="1"/>
        <charset val="204"/>
      </rPr>
      <t xml:space="preserve"> в меню, предлагаемом в школе? Ваши замечания и предложения</t>
    </r>
  </si>
  <si>
    <t>МБОУ "Гимназия № 46"</t>
  </si>
  <si>
    <t>МБОУ "СОШ № 37"</t>
  </si>
  <si>
    <t>разнообразие</t>
  </si>
  <si>
    <t>без замечаний</t>
  </si>
  <si>
    <t>нет</t>
  </si>
  <si>
    <t>суп с капустой</t>
  </si>
  <si>
    <t>2017 г., 1 млн. руб.</t>
  </si>
  <si>
    <t>жидкое мыло</t>
  </si>
  <si>
    <t>да, через 2 часа</t>
  </si>
  <si>
    <t>да, бюджетные средства</t>
  </si>
  <si>
    <t>безналичный расчет</t>
  </si>
  <si>
    <t>полноценное горячее питание</t>
  </si>
  <si>
    <t>замечаний нет</t>
  </si>
  <si>
    <t>не очень</t>
  </si>
  <si>
    <t>2013 г.</t>
  </si>
  <si>
    <t>да, 40 мин. Через 20 минут</t>
  </si>
  <si>
    <t>да, Ника, Аквамусс, бюджетные средства</t>
  </si>
  <si>
    <t>наличные деньги</t>
  </si>
  <si>
    <t>салаты, фрукты, овощи</t>
  </si>
  <si>
    <t>практически съедают все</t>
  </si>
  <si>
    <t xml:space="preserve">2013 г. </t>
  </si>
  <si>
    <t>да, до приема пищи и после</t>
  </si>
  <si>
    <t>все нравится</t>
  </si>
  <si>
    <t>второе, гарниры</t>
  </si>
  <si>
    <t>по 20 минут через 2 часа</t>
  </si>
  <si>
    <t>нет замечаний</t>
  </si>
  <si>
    <t>безналичные и наличныые деньги</t>
  </si>
  <si>
    <t>нет молочных блюд много компотов, нет чая какао</t>
  </si>
  <si>
    <t>каши</t>
  </si>
  <si>
    <t>25 лет назад</t>
  </si>
  <si>
    <t>да, 3 раза в день по часу</t>
  </si>
  <si>
    <t>наличныый расчет</t>
  </si>
  <si>
    <t>нет. Столовая отдельно от здания школы, старое здание</t>
  </si>
  <si>
    <t>сбалансированность</t>
  </si>
  <si>
    <t>хлебобулочные продукты</t>
  </si>
  <si>
    <t>2020 г.</t>
  </si>
  <si>
    <t>Ника</t>
  </si>
  <si>
    <t>да, через 4 часа</t>
  </si>
  <si>
    <t>5-9 кл. наличные деньги</t>
  </si>
  <si>
    <t>много блюд из картофеля</t>
  </si>
  <si>
    <t>2013 г. 800 тыс.</t>
  </si>
  <si>
    <t>да, два раза в день</t>
  </si>
  <si>
    <t>готовят хорошо</t>
  </si>
  <si>
    <t>жалоб нет</t>
  </si>
  <si>
    <t>котлеты, овсяная каша</t>
  </si>
  <si>
    <t>2015 г.</t>
  </si>
  <si>
    <t>мыло</t>
  </si>
  <si>
    <t>для 1-4 кл. нет имеются поворы, нет какао</t>
  </si>
  <si>
    <t>Много мясных и рыбных блюд</t>
  </si>
  <si>
    <t>Разнообразить салаты для 1-4 кл.</t>
  </si>
  <si>
    <t>салат из капусты</t>
  </si>
  <si>
    <t>2020 г. 180 тыс. руб.</t>
  </si>
  <si>
    <t>да, через 50 мин.</t>
  </si>
  <si>
    <t>Да, внебюджетные средства</t>
  </si>
  <si>
    <t>все</t>
  </si>
  <si>
    <t>\ника, \сульфохлор</t>
  </si>
  <si>
    <t>Да, бюджетные средства</t>
  </si>
  <si>
    <t>нравится\ все</t>
  </si>
  <si>
    <t>квашенная капуста</t>
  </si>
  <si>
    <t>2013г., больше 1 млн. руб</t>
  </si>
  <si>
    <t>да, через каждые 2 часа</t>
  </si>
  <si>
    <t>компот из сухофруктов</t>
  </si>
  <si>
    <t>суп</t>
  </si>
  <si>
    <t>весна 2020 г. Холодильники</t>
  </si>
  <si>
    <t>житкое</t>
  </si>
  <si>
    <t>2 раза в день по 40 мин.</t>
  </si>
  <si>
    <t>разнообразие, доступность продуктов, наличие овощей</t>
  </si>
  <si>
    <t>Рисовая каша на воде, а не на молоке.  Тушеная капуста.</t>
  </si>
  <si>
    <t>тушеную капусту, рисовую кашу</t>
  </si>
  <si>
    <t>2020 г. 78 тыс. руб.</t>
  </si>
  <si>
    <t>да, через 1,5 часа через каждые 30 мин.</t>
  </si>
  <si>
    <t xml:space="preserve">да </t>
  </si>
  <si>
    <t>комплексный обед, салаыты  из свежих овощей</t>
  </si>
  <si>
    <t>нет жалоб</t>
  </si>
  <si>
    <t>съедают все</t>
  </si>
  <si>
    <t>не обновлялось</t>
  </si>
  <si>
    <t>вторые блюда</t>
  </si>
  <si>
    <t>нет разнообразия салатов</t>
  </si>
  <si>
    <t>1-4 кл- безналичная, 5-11-наличные деньги</t>
  </si>
  <si>
    <t>нравится все</t>
  </si>
  <si>
    <t>2020 г. 100 тыс. руб.</t>
  </si>
  <si>
    <t>да, из бюджетных средств</t>
  </si>
  <si>
    <t>2005 г.</t>
  </si>
  <si>
    <t>частично</t>
  </si>
  <si>
    <t>простой набор продуктов</t>
  </si>
  <si>
    <t>в меню много блюд из картофеля, компотов</t>
  </si>
  <si>
    <t>супы</t>
  </si>
  <si>
    <t>да, 1 час ежндневно</t>
  </si>
  <si>
    <t>да, Ника</t>
  </si>
  <si>
    <t xml:space="preserve">нет </t>
  </si>
  <si>
    <t>фрикадельки, котлеты</t>
  </si>
  <si>
    <t>квашеная капуста</t>
  </si>
  <si>
    <t>август 2020 г., холодильный шкаф</t>
  </si>
  <si>
    <t xml:space="preserve"> безналичная оплата</t>
  </si>
  <si>
    <t>оборудование страое, повора тратят много времени на приготовление</t>
  </si>
  <si>
    <t>Очень однообразная еда. Есть дубликат блюд.  Салат и суп из капусты</t>
  </si>
  <si>
    <t>простота</t>
  </si>
  <si>
    <t>разнообразные салаты надо включать</t>
  </si>
  <si>
    <t>салаты (квашенная капуста)</t>
  </si>
  <si>
    <t>жидкое, хозяйственное мыло</t>
  </si>
  <si>
    <t>через каждые полчаса</t>
  </si>
  <si>
    <t>Ника, Аквомусс, Неосепт</t>
  </si>
  <si>
    <t>безналичная оплата</t>
  </si>
  <si>
    <t>салат из красной свеклы и рис</t>
  </si>
  <si>
    <t>хлзяйственное мыло</t>
  </si>
  <si>
    <t>Полноценная, вкусная еде</t>
  </si>
  <si>
    <t>да, из фонда школы</t>
  </si>
  <si>
    <t>пшенная каша</t>
  </si>
  <si>
    <t>2020 г. На 1 млн. руб.</t>
  </si>
  <si>
    <t>да,каждые 2 часа</t>
  </si>
  <si>
    <t>да, на средства бюджета</t>
  </si>
  <si>
    <t>наличная-старшеклассники, безналичная-начальные классы</t>
  </si>
  <si>
    <t>да, через 30 мрн.</t>
  </si>
  <si>
    <t>холодные блюда</t>
  </si>
  <si>
    <t>рыба, рис</t>
  </si>
  <si>
    <t xml:space="preserve">2014 г. Новая столовая </t>
  </si>
  <si>
    <t>да, всегда</t>
  </si>
  <si>
    <t>овсяную кашу</t>
  </si>
  <si>
    <t>2020 г. Холодильник, морозильник</t>
  </si>
  <si>
    <t>жидкое, туалетное мыло</t>
  </si>
  <si>
    <t>да, 10.30-11.00</t>
  </si>
  <si>
    <t>да, антисептические средства</t>
  </si>
  <si>
    <t>одноразовое полноценное питание</t>
  </si>
  <si>
    <t>нет, в школе нет кулера</t>
  </si>
  <si>
    <t>очень давно</t>
  </si>
  <si>
    <t>не устраивает вкус еды</t>
  </si>
  <si>
    <t>Жидкое мыло "Ника"</t>
  </si>
  <si>
    <t>безналичная</t>
  </si>
  <si>
    <t>мясные блюда</t>
  </si>
  <si>
    <t>рыбу, капусту</t>
  </si>
  <si>
    <t>да Аквамусс</t>
  </si>
  <si>
    <t>кисель, гречневая каша</t>
  </si>
  <si>
    <t>капуста тушеная</t>
  </si>
  <si>
    <t>Жидкое мыло, хозяйственное мыло</t>
  </si>
  <si>
    <t>да, по графику</t>
  </si>
  <si>
    <t>да, внебюджетные средства</t>
  </si>
  <si>
    <t>котлеты с макаронами</t>
  </si>
  <si>
    <t>овощное рагу</t>
  </si>
  <si>
    <t>2014 г.</t>
  </si>
  <si>
    <t>да, 2 раза по 1 часу</t>
  </si>
  <si>
    <t>да, Аквамус</t>
  </si>
  <si>
    <t>ассортимент</t>
  </si>
  <si>
    <t>август 2020 г.</t>
  </si>
  <si>
    <t>да, 6 часов</t>
  </si>
  <si>
    <t>витаминизация  обучающихся</t>
  </si>
  <si>
    <t>на 75%</t>
  </si>
  <si>
    <t>на 50%</t>
  </si>
  <si>
    <t>усиленный завтрак дети едят лучше чем горячий обед</t>
  </si>
  <si>
    <t>тушеная капуста, гречневая каша</t>
  </si>
  <si>
    <t>2012 г.</t>
  </si>
  <si>
    <t>жидкое мыло "Ника"</t>
  </si>
  <si>
    <t>да. Ника</t>
  </si>
  <si>
    <t>безналичный</t>
  </si>
  <si>
    <t>требуется завершить ремонт в складских помещениях</t>
  </si>
  <si>
    <t>рыба</t>
  </si>
  <si>
    <t>2013, 2020 г., 1млн.200 т.</t>
  </si>
  <si>
    <t>да, школьные</t>
  </si>
  <si>
    <t>безналичный, наличный</t>
  </si>
  <si>
    <t>2020 г., холодильное оборудование, мармиты</t>
  </si>
  <si>
    <t>нет технологического оборудования, ожидают постаавку</t>
  </si>
  <si>
    <t>первые блюда</t>
  </si>
  <si>
    <t>рыбные блюда</t>
  </si>
  <si>
    <t>нет, необходима водоочистительная станция</t>
  </si>
  <si>
    <t>винигрет, гарнир рис</t>
  </si>
  <si>
    <t>2020 г. (4 холодильника и мармиты, остальное оборудование 1980 г.)</t>
  </si>
  <si>
    <t>да, местный бюджет</t>
  </si>
  <si>
    <t>да, для старшеклассников</t>
  </si>
  <si>
    <t>ассортимент, качество приготовления</t>
  </si>
  <si>
    <t>рыба, суп</t>
  </si>
  <si>
    <t>да выпечка, вода</t>
  </si>
  <si>
    <t>жидкое гель-мыло</t>
  </si>
  <si>
    <t>да, спецсчет и внебюджет</t>
  </si>
  <si>
    <t>нет(указать причину)</t>
  </si>
  <si>
    <t>разнобразное меню, вторые блюда</t>
  </si>
  <si>
    <t>в 2020г. Около 2,5 млн. руб.</t>
  </si>
  <si>
    <t>да, есть. В условиях эпид. обстановки закрыт</t>
  </si>
  <si>
    <t>да. После каждого посещения столовой</t>
  </si>
  <si>
    <t>иногда</t>
  </si>
  <si>
    <t>побольше витаминных блюд</t>
  </si>
  <si>
    <t>первое блюдо</t>
  </si>
  <si>
    <t>2008г.(во время открытия школы(, сейчас идет обновление</t>
  </si>
  <si>
    <t>есть, выпечка, соки, сладости</t>
  </si>
  <si>
    <t>да(2 р. В день)</t>
  </si>
  <si>
    <t>да, ника</t>
  </si>
  <si>
    <t>наличная</t>
  </si>
  <si>
    <t>рыбная котлета</t>
  </si>
  <si>
    <t>в текущем году, 2020г.</t>
  </si>
  <si>
    <t>рыбные котлеты</t>
  </si>
  <si>
    <t>20013 г.</t>
  </si>
  <si>
    <t>жидкое мыло,антисептик</t>
  </si>
  <si>
    <t>салат</t>
  </si>
  <si>
    <t>все съедают</t>
  </si>
  <si>
    <t>2012г., 820000 руб.</t>
  </si>
  <si>
    <t>антисептик</t>
  </si>
  <si>
    <t>не имелось</t>
  </si>
  <si>
    <t>2020г.</t>
  </si>
  <si>
    <t>мыло жидкое</t>
  </si>
  <si>
    <t>установлена</t>
  </si>
  <si>
    <t>имеется,типа изосептик</t>
  </si>
  <si>
    <t>разнообразие бдюд</t>
  </si>
  <si>
    <t>все удовлетворяет</t>
  </si>
  <si>
    <t>обновляется в настоящее время</t>
  </si>
  <si>
    <t>да, 2 раза в день</t>
  </si>
  <si>
    <t>да, на средства бюджета школы</t>
  </si>
  <si>
    <t>очень большая нагрузка на работников столовой, излишнее бумаготворчество</t>
  </si>
  <si>
    <r>
      <t>да</t>
    </r>
    <r>
      <rPr>
        <sz val="10"/>
        <color theme="1"/>
        <rFont val="Calibri"/>
        <family val="2"/>
        <charset val="204"/>
      </rPr>
      <t>+</t>
    </r>
    <r>
      <rPr>
        <sz val="10"/>
        <color theme="1"/>
        <rFont val="Times New Roman"/>
        <family val="1"/>
        <charset val="204"/>
      </rPr>
      <t>другие помещения</t>
    </r>
  </si>
  <si>
    <t>не оставляют</t>
  </si>
  <si>
    <t>идет обновления</t>
  </si>
  <si>
    <t>да, "Ника", хоз.местного бюджета</t>
  </si>
  <si>
    <t>гречка</t>
  </si>
  <si>
    <t>салаты, первое и второе блюда</t>
  </si>
  <si>
    <t>замечания не имеетсыя</t>
  </si>
  <si>
    <t>удовлетворены</t>
  </si>
  <si>
    <t>ведется</t>
  </si>
  <si>
    <t>2020г. Оборудование</t>
  </si>
  <si>
    <t>антибактериальное жидкое мыло, антисептик</t>
  </si>
  <si>
    <t>жалоб не было</t>
  </si>
  <si>
    <t>каши,фрукты</t>
  </si>
  <si>
    <t>таког нет</t>
  </si>
  <si>
    <t>установлен(с утра и после уроков)</t>
  </si>
  <si>
    <t>имеется,бюджетные</t>
  </si>
  <si>
    <t>2013г.,2020г.</t>
  </si>
  <si>
    <t>да, внебюджет</t>
  </si>
  <si>
    <t>2020г.(120000 руб)</t>
  </si>
  <si>
    <t>жидкое хозяйственное мыло</t>
  </si>
  <si>
    <t>да, 3 раза в день</t>
  </si>
  <si>
    <t xml:space="preserve">да, на бюджетные </t>
  </si>
  <si>
    <t>меню нравится</t>
  </si>
  <si>
    <t>гречку</t>
  </si>
  <si>
    <t>в этом годуна  на семьсот тысяч</t>
  </si>
  <si>
    <t>да Ника</t>
  </si>
  <si>
    <t>разнообразие блюд</t>
  </si>
  <si>
    <t>6 лет на 750000р.</t>
  </si>
  <si>
    <t>2015г.          750000 руб.</t>
  </si>
  <si>
    <t>наличие салатов из свежих овощей</t>
  </si>
  <si>
    <t>тушеная капуста и салат из квашеной капусты</t>
  </si>
  <si>
    <t>салат из квашеной капусты</t>
  </si>
  <si>
    <t>нет, паспорт школьной столовой включен в тех.паспорт школы</t>
  </si>
  <si>
    <t>2013г., на сумму 901494,60</t>
  </si>
  <si>
    <t>салаты, компоты</t>
  </si>
  <si>
    <t>много каши, жирное</t>
  </si>
  <si>
    <t>суп гороховый</t>
  </si>
  <si>
    <t>2016г.</t>
  </si>
  <si>
    <t>ника</t>
  </si>
  <si>
    <t>претензий нет</t>
  </si>
  <si>
    <t>в сентябре 2020г., 60000руб.</t>
  </si>
  <si>
    <t>тушеная капуста</t>
  </si>
  <si>
    <t>рыбу, капусту (салат)</t>
  </si>
  <si>
    <t>1-4</t>
  </si>
  <si>
    <t>5-11</t>
  </si>
  <si>
    <t>печень, рыбу</t>
  </si>
  <si>
    <t>да, через 30 мин.</t>
  </si>
  <si>
    <t>обед</t>
  </si>
  <si>
    <t>все съедают, есть отдельные личности, которые не любят тот или иной продукт</t>
  </si>
  <si>
    <t>да, до и после каждого приема пищи</t>
  </si>
  <si>
    <t>1-4-безналич., 5-9-наличная</t>
  </si>
  <si>
    <t xml:space="preserve"> </t>
  </si>
  <si>
    <t>почти все съедают</t>
  </si>
  <si>
    <t>да, включается 6 раз</t>
  </si>
  <si>
    <t>да, остались после выборов</t>
  </si>
  <si>
    <t>увеличение мясных и молочных блюд</t>
  </si>
  <si>
    <t>остается рыба</t>
  </si>
  <si>
    <t>2020г., полностью не поставили</t>
  </si>
  <si>
    <t>да, за счет бюджета</t>
  </si>
  <si>
    <t>вторые, третьи блюда</t>
  </si>
  <si>
    <t>в 2020г.</t>
  </si>
  <si>
    <t>да, после каждого питания школьников до следующего приема пищи</t>
  </si>
  <si>
    <t>плов</t>
  </si>
  <si>
    <t>в процессе</t>
  </si>
  <si>
    <t>первое блюдо (супы)</t>
  </si>
  <si>
    <t>-</t>
  </si>
  <si>
    <t>гуляш, котлеты</t>
  </si>
  <si>
    <t>капусту тушеную</t>
  </si>
  <si>
    <t>новые</t>
  </si>
  <si>
    <t xml:space="preserve">Н </t>
  </si>
  <si>
    <t>наличная, безналичная</t>
  </si>
  <si>
    <t>нет, нехватка оборудования</t>
  </si>
  <si>
    <t>оборудование пока не получили, но должны получить</t>
  </si>
  <si>
    <t>все хорошо</t>
  </si>
  <si>
    <t>перловую кашу, борщ</t>
  </si>
  <si>
    <t>2016г., 2019-тестомес 27тыс.</t>
  </si>
  <si>
    <t>да, осталось после проведенной избирательной компании</t>
  </si>
  <si>
    <t>да, родительское собрание по сумме сборов и качестве питания</t>
  </si>
  <si>
    <t xml:space="preserve">по утрам- молочная </t>
  </si>
  <si>
    <t>старшие классы манную кашу</t>
  </si>
  <si>
    <t>2019, холодильник, морозильный, ждем эл.питу</t>
  </si>
  <si>
    <t>жидкое мыло, хоз.</t>
  </si>
  <si>
    <t>да, после каждого приема пищи</t>
  </si>
  <si>
    <t>первые блюда (супы)</t>
  </si>
  <si>
    <t>да, после каждого питания детей до следующего приема пищи</t>
  </si>
  <si>
    <t>2020 (только поступа-  ют)</t>
  </si>
  <si>
    <t xml:space="preserve">  да</t>
  </si>
  <si>
    <t xml:space="preserve">  да </t>
  </si>
  <si>
    <t>разнообразие блю  д</t>
  </si>
  <si>
    <t>жи  дкое мыло</t>
  </si>
  <si>
    <t xml:space="preserve">  да, 4 раза</t>
  </si>
  <si>
    <t xml:space="preserve">  да, согласно утверж  денного графика</t>
  </si>
  <si>
    <t>выбор ест, нет шве  дского стола</t>
  </si>
  <si>
    <t>жи  дкое мыло туалетное и туалетное мыло "Атлантис"</t>
  </si>
  <si>
    <t xml:space="preserve">  да, каж  дые 2 часа по 30 минут</t>
  </si>
  <si>
    <t xml:space="preserve">  да, сре  дства местного бю  джета и внебю  джетные сре  дства</t>
  </si>
  <si>
    <t>выбор есть, нет шве  дского стола</t>
  </si>
  <si>
    <t>нет ставки повара 0,25 ставки за счет   дошкольной организаций</t>
  </si>
  <si>
    <t xml:space="preserve">  да, полчаса от  дыха, 2 часа работает</t>
  </si>
  <si>
    <t>первые блю  да</t>
  </si>
  <si>
    <t>буфета нет, вен  динго- вого аппарата нет</t>
  </si>
  <si>
    <t xml:space="preserve">  да, полчаса в   день</t>
  </si>
  <si>
    <t xml:space="preserve">  да, бю  джет общеобразователь- ного учреж  де- ния</t>
  </si>
  <si>
    <t>чере  дуемость блю  д</t>
  </si>
  <si>
    <t>на  до бы тушеную капусту заменить   другим,   дети не е  дят</t>
  </si>
  <si>
    <t>в 2020г.начало поступать технолог. обору  дование ч/з Министерство</t>
  </si>
  <si>
    <t xml:space="preserve">  да, на 30 минут через 1 час</t>
  </si>
  <si>
    <t>чере  дование блю  д</t>
  </si>
  <si>
    <t xml:space="preserve">  да, после каж  дого приема пищи и   до приема</t>
  </si>
  <si>
    <t xml:space="preserve">  да, на внебю  джетные сре  дства</t>
  </si>
  <si>
    <t>ожи  даем в ноябре</t>
  </si>
  <si>
    <t xml:space="preserve">  да (2 раза в   день)</t>
  </si>
  <si>
    <t xml:space="preserve">  да (на внебю  джетные   деньги)</t>
  </si>
  <si>
    <t xml:space="preserve"> побольше витаминных блюд  рыбные котлеты   все удовлетворяет  рыбные котлеты замечания не имеетсыя таког нет нет  меню нравится</t>
  </si>
  <si>
    <t>свежесть и разнообразие блюд</t>
  </si>
  <si>
    <t>2013 год</t>
  </si>
  <si>
    <t>наличная и безналичная</t>
  </si>
  <si>
    <t>не имеются</t>
  </si>
  <si>
    <t>свежеприготовленные; горячие блюда</t>
  </si>
  <si>
    <t>в этом году, на сумму 175000 рублей</t>
  </si>
  <si>
    <t>мыло жидкое; антисептическое средство</t>
  </si>
  <si>
    <t>да; периодически по графику</t>
  </si>
  <si>
    <t>Имеется. На бюджетные деньги.</t>
  </si>
  <si>
    <t>наличные</t>
  </si>
  <si>
    <t>нет (Нужно новое оборудование и мебель, оснащение)</t>
  </si>
  <si>
    <t>Супы и каши, блюда из свеклы</t>
  </si>
  <si>
    <t>Работаю 1 год, пока не знаю</t>
  </si>
  <si>
    <t>да, весь период работы</t>
  </si>
  <si>
    <t>да; муниципальные</t>
  </si>
  <si>
    <t>Разнообразие блюд; присутствие салатов и каш.</t>
  </si>
  <si>
    <t>гречневая каша</t>
  </si>
  <si>
    <t>2015 год. Сумму не помню, т.к. я тогда директором не был.</t>
  </si>
  <si>
    <t>мыло, жидкое мыло</t>
  </si>
  <si>
    <t>недостаточно разнообразное</t>
  </si>
  <si>
    <t>да, в течении дня</t>
  </si>
  <si>
    <t>нет разнообразия 3-го блюда</t>
  </si>
  <si>
    <t>иногда не съедают котлеты</t>
  </si>
  <si>
    <t>обновляется в этом учебном году, пока не все оборудование поступило</t>
  </si>
  <si>
    <t>да, по инструкции</t>
  </si>
  <si>
    <t>имееются</t>
  </si>
  <si>
    <t>всё</t>
  </si>
  <si>
    <t>таковых нет</t>
  </si>
  <si>
    <t>да (1-4 кл.)</t>
  </si>
  <si>
    <t>да (5-11 кл.)</t>
  </si>
  <si>
    <t>иногда первые блюда</t>
  </si>
  <si>
    <t>2019 (80000 руб.)</t>
  </si>
  <si>
    <t>мыло хозяйственное, туалетное</t>
  </si>
  <si>
    <t>да (муниципальный бюджет)</t>
  </si>
  <si>
    <t>в основном все</t>
  </si>
  <si>
    <t>первое</t>
  </si>
  <si>
    <t>2018 г., 162000 руб.</t>
  </si>
  <si>
    <t>НИКО</t>
  </si>
  <si>
    <t>каша</t>
  </si>
  <si>
    <t>блюда из квашеной капусты</t>
  </si>
  <si>
    <t>каши пшеная, пшеничная</t>
  </si>
  <si>
    <t>2012 г., 55 тыс.</t>
  </si>
  <si>
    <t>хоз.мыло</t>
  </si>
  <si>
    <t>да (бюджет Цив.р-на)</t>
  </si>
  <si>
    <t>разнообразие салатов</t>
  </si>
  <si>
    <t>с гуляшом из говядины дают капусту тушеную</t>
  </si>
  <si>
    <t>компот из чернослива, из изюма</t>
  </si>
  <si>
    <t>в сентябре 2020 г., 56000 руб.</t>
  </si>
  <si>
    <t>не полностью</t>
  </si>
  <si>
    <t>нет (есть повторяющиеся блюда)</t>
  </si>
  <si>
    <t>каши молочные</t>
  </si>
  <si>
    <t>меню которое предложено Роспотребнадзором при приготовлении обеда повторяются блюда из одного вида продукта</t>
  </si>
  <si>
    <t>да (ежеквартально и чаще)</t>
  </si>
  <si>
    <t>отдельно не прописано</t>
  </si>
  <si>
    <t>обновление идет в этом году, пока суммы не подсчитаны</t>
  </si>
  <si>
    <t>да, во время завтрака и обеда</t>
  </si>
  <si>
    <t>изосептик и др.</t>
  </si>
  <si>
    <t>ежемесячный сбор средств</t>
  </si>
  <si>
    <t>да (в основном)</t>
  </si>
  <si>
    <t>все устраивает</t>
  </si>
  <si>
    <t>6-й день предложенного меню для 1-4 классов: все блюда содержат капусту</t>
  </si>
  <si>
    <t>рыба, каши</t>
  </si>
  <si>
    <t>2018 год</t>
  </si>
  <si>
    <t>не всегда съедают первые блюда</t>
  </si>
  <si>
    <t>2019 год</t>
  </si>
  <si>
    <t>мыло (жидкое)</t>
  </si>
  <si>
    <t>разнобразное меню, вторые блюда мясные блюда все мясные блюда салат вторые блюда разнообразие бдюд разнообразие бдюд мясные блюда салаты, первое и второе блюда каши,фрукты каши все мясные блюда</t>
  </si>
  <si>
    <t>супы первое блюдо рыбная котлета рыбная котлета все съедают  все съедают не оставляют гречка все съедают супы нет не оставляют гречку</t>
  </si>
  <si>
    <t>в 2020г. Около 2,5 млн. руб. 2008г.(во время открытия школы(, сейчас идет обновление в текущем году, 2020г. 20013 г. 2012г., 820000 руб. 2020г. обновляется в настоящее время идет обновления 2020г. 2020г. Оборудование 2020г. 2013г.,2020г. 2020г.(120000 руб) в этом годуна  на семьсот тысяч</t>
  </si>
  <si>
    <t>жидкое мыло жидкое мыло жидкое мыло жидкое мыло,антисептик жидкое мыло мыло жидкое жидкое мыло жидкое мыло жидкое мыло антибактериальное жидкое мыло, антисептик жидкое мыло жидкое мыло жидкое хозяйственное мыло жидкое мыло</t>
  </si>
  <si>
    <t>да, есть. В условиях эпид. обстановки закрыт есть, выпечка, соки, сладости</t>
  </si>
  <si>
    <t>да да, ника да да антисептик имеется,типа изосептик да, на средства бюджета школы да, "Ника", хоз.местного бюджета да, местный бюджет антисептик имеется,бюджетные да, внебюджет да, на бюджетные  да Ника</t>
  </si>
  <si>
    <t>3-безналичная</t>
  </si>
  <si>
    <t>11-наличная, 3- безналичная</t>
  </si>
  <si>
    <t xml:space="preserve"> мясные блюда разнообразие все нравится котлеты с макаронами ассортимент витаминизация  обучающихся</t>
  </si>
  <si>
    <t>Овощное рагу</t>
  </si>
  <si>
    <t>рыбу, капусту кисель, гречневая каша капуста тушеная овощное рагу</t>
  </si>
  <si>
    <t>2015 г. 2020 г. 2018 1991 2014 г. август 2020 г. 2014 г.</t>
  </si>
  <si>
    <t>Жидкое мыло "Ника" Жидкое мыло "Ника"  Жидкое мыло, хозяйственное мыло жидкое мыло Жидкое мыло "Ника" жидкое мыло</t>
  </si>
  <si>
    <t>Аквамусс внебюджетные средства Аквамус бюджетные средства</t>
  </si>
  <si>
    <t>Итого</t>
  </si>
  <si>
    <t>100 (Аквамусс внебюджетные средства Аквамус бюджетные средства)</t>
  </si>
  <si>
    <t xml:space="preserve"> Столовая отдельно от здания школы, старое здание              оборудование страое, повора тратят много времени на приготовление        </t>
  </si>
  <si>
    <t>разнообразие полноценное горячее питание салаты, фрукты, овощи все нравится разнообразие  сбалансированность разнообразие готовят хорошо Много мясных и рыбных блюд все нравится\ все  разнообразие, доступность продуктов, наличие овощей комплексный обед, салаыты  из свежих овощей вторые блюда нравится все все простой набор продуктов фрикадельки, котлеты простота нравится все Полноценная, вкусная еде  вторые блюда разнообразие  все нравится одноразовое полноценное питание</t>
  </si>
  <si>
    <t>без замечаний замечаний нет замечаний нет  нет замечаний нет молочных блюд много компотов, нет чая какао нет замечаний много блюд из картофеля жалоб нет Разнообразить салаты для 1-4 кл. нет замечаний  компот из сухофруктов Рисовая каша на воде, а не на молоке.  Тушеная капуста. нет жалоб нет разнообразия салатов нет жалоб нет замечаний в меню много блюд из картофеля, компотов замечаний нет разнообразные салаты надо включать нет замечаний нет замечаний  нет разнообразия салатов замечаний нет холодные блюда все нравится нет жалоб</t>
  </si>
  <si>
    <t>суп с капустой  практически съедают все второе, гарниры  каши хлебобулочные продукты каши котлеты, овсяная каша салат из капусты нет квашенная капуста суп тушеную капусту, рисовую кашу съедают все   суп супы квашеная капуста салаты (квашенная капуста) салат из красной свеклы и рис суп  пшенная каша  рыба, рис овсяную кашу</t>
  </si>
  <si>
    <t>2017 г., 1 млн. руб. 2013 г. 2013 г.  2013 г.  2013 г. 25 лет назад 2020 г. 2013 г. 800 тыс. 2015 г. 2020 г. 180 тыс. руб. нет 2013г., больше 1 млн. руб весна 2020 г. Холодильники 2020 г. 78 тыс. руб. не обновлялось 2020 г. 2020 г. 100 тыс. руб. 2005 г. 2020 г. 100 тыс. руб. август 2020 г., холодильный шкаф не обновлялось 2020 г. 2020 г.  2020 г. На 1 млн. руб. 2020 г. 2014 г. Новая столовая  2020 г. Холодильник, морозильник очень давно</t>
  </si>
  <si>
    <t>жидкое мыло жидкое мыло жидкое мыло жидкое мыло жидкое мыло жидкое мыло Ника Ника мыло Ника \ника, \сульфохлор Ника житкое жидкое мыло жидкое мыло Ника жидкое мыло Ника жидкое мыло Ника жидкое, хозяйственное мыло хлзяйственное мыло жидкое мыло  Ника жидкое мыло жидкое мыло жидкое, туалетное мыло жидкое мыло</t>
  </si>
  <si>
    <t xml:space="preserve">100 (да, через 2 часа да, 40 мин. Через 20 минут да, до приема пищи и после по 20 минут через 2 часа да, через 2 часа да, 3 раза в день по часу да, через 4 часа да, два раза в день да да, через 50 мин. да да, через каждые 2 часа 2 раза в день по 40 мин. да, через 1,5 часа через каждые 30 мин. да да да да да, 1 час ежндневно да, через каждые 2 часа через каждые полчаса да да  да,каждые 2 часа да, через 30 мрн. да, всегда да, 10.30-11.00 да
да, через 2 часа да, 40 мин. Через 20 минут да, до приема пищи и после по 20 минут через 2 часа да, через 2 часа да, 3 раза в день по часу да, через 4 часа да, два раза в день да да, через 50 мин. да да, через каждые 2 часа 2 раза в день по 40 мин. да, через 1,5 часа через каждые 30 мин. да да да да да, 1 час ежндневно да, через каждые 2 часа через каждые полчаса да да  да,каждые 2 часа да, через 30 мрн. да, всегда да, 10.30-11.00 да
</t>
  </si>
  <si>
    <t xml:space="preserve">100 %(да, бюджетные средства да, Ника, Аквамусс, бюджетные средства да, бюджетные средства да, бюджетные средства да, бюджетные средства да, бюджетные средства да, бюджетные средства да, бюджетные средства да, бюджетные средства Да, внебюджетные средства Да, бюджетные средства да, бюджетные средства да Да, бюджетные средства да, бюджетные средства да, бюджетные средства да, из бюджетных средств да, бюджетные средства да, Ника Да, бюджетные средства Ника, Аквомусс, Неосепт да да, из фонда школы  да, на средства бюджета да, бюджетные средства да, бюджетные средства да, антисептические средства да, бюджетные средства
</t>
  </si>
  <si>
    <t>10-безналичные, 8-наличные</t>
  </si>
  <si>
    <t>нехватка оборудования</t>
  </si>
  <si>
    <t>нравится все вторые блюда обед первое блюдо увеличение мясных и молочных блюд вторые, третьи блюда обед плов рыба разнообразие блюд гуляш, котлеты первое блюдо вторые блюда все все хорошо все по утрам- молочная  разнообразие блюд</t>
  </si>
  <si>
    <t>5,56 % (супы)</t>
  </si>
  <si>
    <t>печень, рыбу все съедают все съедают, есть отдельные личности, которые не любят тот или иной продукт почти все съедают остается рыба первые блюда все съедают нет первые блюда первое блюдо (супы) капусту тушеную первые блюда супы не оставляют перловую кашу, борщ нет старшие классы манную кашу первые блюда (супы)</t>
  </si>
  <si>
    <t>2010 2017 2010 2012 2020г., полностью не поставили в 2020г. 2017 в процессе 2016 - новые 2014 оборудование пока не получили, но должны получить 2020 2016г., 2019-тестомес 27тыс. 2020 2019, холодильник, морозильный, ждем эл.питу 2020</t>
  </si>
  <si>
    <t>жидкое мыло жидкое мыло жидкое мыло жидкое мыло жидкое мыло жидкое мыло жидкое мыло жидкое мыло Ника жидкое мыло Н  жидкое мыло жидкое мыло мыло жидкое мыло Ника жидкое мыло, хоз. жидкое мыло</t>
  </si>
  <si>
    <t xml:space="preserve">100(да, остались после выборов да, за счет бюджета да, школьные да да да да да да да, школьные да да, осталось после проведенной избирательной компании да да, местный бюджет да
</t>
  </si>
  <si>
    <t>12 - безналич, 6-налич)</t>
  </si>
  <si>
    <t>усиленный завтрак дети едят лучше чем горячий обед разнообразие разнообразие первые блюда ассортимент, качество приготовления</t>
  </si>
  <si>
    <t>тушеная капуста, гречневая каша рыба рыба винигрет, гарнир рис рыба, суп</t>
  </si>
  <si>
    <t xml:space="preserve">2012 г. 2013, 2020 г., 1млн.200 т. 2020 г., холодильное оборудование, мармиты 2020 г. (4 холодильника и мармиты, остальное оборудование 1980 г.) </t>
  </si>
  <si>
    <t>жидкое мыло "Ника" жидкое мыло "Ника" жидкое мыло "Ника" жидкое мыло "Ника" жидкое гель-мыло</t>
  </si>
  <si>
    <t>100%(по графику)</t>
  </si>
  <si>
    <t xml:space="preserve">100% (да. Ника да, школьные да да, местный бюджет да, спецсчет и внебюджет
</t>
  </si>
  <si>
    <t>5-безналичный</t>
  </si>
  <si>
    <t>котлеты разное</t>
  </si>
  <si>
    <t>2014 г</t>
  </si>
  <si>
    <t>да, постоянно</t>
  </si>
  <si>
    <t>котлеты</t>
  </si>
  <si>
    <t>2020 г., сумму не знаю</t>
  </si>
  <si>
    <t>да, установлен</t>
  </si>
  <si>
    <t>2020 г., 6000 руб.</t>
  </si>
  <si>
    <t>да, 7 раз по 35 мин.</t>
  </si>
  <si>
    <t>нет, качество мяса и товары из рекомендованного списка не соответствует по цене, продукция хорошего качества</t>
  </si>
  <si>
    <t>меню</t>
  </si>
  <si>
    <t>скорее да</t>
  </si>
  <si>
    <t>наличие фруктов и салатов</t>
  </si>
  <si>
    <t>говядина, мясо низкого качества</t>
  </si>
  <si>
    <t>жидкоке мыло</t>
  </si>
  <si>
    <t>2000 руб.</t>
  </si>
  <si>
    <t>наличие фруктов</t>
  </si>
  <si>
    <t>овощи</t>
  </si>
  <si>
    <t>2020 г., холодильник, мармит</t>
  </si>
  <si>
    <t>да, после завтрака и обедов по 40 мин.</t>
  </si>
  <si>
    <t>внебюджетное</t>
  </si>
  <si>
    <t>нет (указать причину)</t>
  </si>
  <si>
    <t>не совсем, в обеденном зале плохая вентиляция</t>
  </si>
  <si>
    <t>первые блюда, салаты</t>
  </si>
  <si>
    <t>2013 г., 1500000</t>
  </si>
  <si>
    <t>да, пирожки 9с разной начинкой), соки</t>
  </si>
  <si>
    <t>да, работает по 2 часа, через час</t>
  </si>
  <si>
    <t>да, "Ника"</t>
  </si>
  <si>
    <t>редко</t>
  </si>
  <si>
    <t>свежая еда</t>
  </si>
  <si>
    <t>Ника аквамусс</t>
  </si>
  <si>
    <t>каша, супы</t>
  </si>
  <si>
    <t>7-10 лет</t>
  </si>
  <si>
    <t xml:space="preserve">Ника  </t>
  </si>
  <si>
    <t>съедается все полностью</t>
  </si>
  <si>
    <t>да, работает в течении работы столовой с перерывами</t>
  </si>
  <si>
    <t>да, для учителей и старшеклассников</t>
  </si>
  <si>
    <t>летом 2020 г. (холодильники)</t>
  </si>
  <si>
    <t>не люблю общепит</t>
  </si>
  <si>
    <t>ничего</t>
  </si>
  <si>
    <t>больше разнообразие, собственной выпечки нет</t>
  </si>
  <si>
    <t>первые блюда - супы</t>
  </si>
  <si>
    <t>затрудняюсь ответить</t>
  </si>
  <si>
    <t>свежесть и разнообразие блюд свежеприготовленные; горячие блюда сбалансированность Разнообразие блюд; присутствие салатов и каш.   всё в основном все каша разнообразие салатов каши молочные все устраивает все нравится</t>
  </si>
  <si>
    <t>нет нет   недостаточно разнообразное нет разнообразия 3-го блюда таковых нет нет блюда из квашеной капусты с гуляшом из говядины дают капусту тушеную меню которое предложено Роспотребнадзором при приготовлении обеда повторяются блюда из одного вида продукта 6-й день предложенного меню для 1-4 классов: все блюда содержат капусту нет</t>
  </si>
  <si>
    <t>капуста тушеная супы Супы и каши, блюда из свеклы гречневая каша  иногда не съедают котлеты иногда первые блюда первое каши пшеная, пшеничная компот из чернослива, из изюма рыбу, капусту рыба, каши не всегда съедают первые блюда</t>
  </si>
  <si>
    <t>2013 год в этом году, на сумму 175000 рублей Работаю 1 год, пока не знаю 2015 год. Сумму не помню, т.к. я тогда директором не был. 2015 обновляется в этом учебном году, пока не все оборудование поступило 2019 (80000 руб.) 2018 г., 162000 руб. 2012 г., 55 тыс. в сентябре 2020 г., 56000 руб. обновление идет в этом году, пока суммы не подсчитаны 2018 год 2019 год</t>
  </si>
  <si>
    <t>жидкое мыло мыло жидкое; антисептическое средство мыло мыло, жидкое мыло   мыло хозяйственное, туалетное мыло жидкое хоз.мыло мыло мыло мыло мыло (жидкое)</t>
  </si>
  <si>
    <t>100% ( периодически по графику, весь период работы , в течении дня , по инструкции , во время завтрака и обеда )</t>
  </si>
  <si>
    <t xml:space="preserve">100% ( На бюджетные деньги; муниципальные да (муниципальный бюджет) НИКО да (бюджет Цив.р-на) </t>
  </si>
  <si>
    <t>12,5 %(нет, качество мяса и товары из рекомендованного списка не соответствует по цене, продукция хорошего качества)</t>
  </si>
  <si>
    <t>все нравится  разнообразие    мясные блюда наличие фруктов и салатов наличие фруктов первые блюда</t>
  </si>
  <si>
    <t>все нравится  говядина, мясо низкого качества говядина, мясо низкого качества</t>
  </si>
  <si>
    <t>котлеты разное  котлеты   все съедают тушеная капуста нет овощи рыба</t>
  </si>
  <si>
    <t xml:space="preserve">2014 г  нет   2020 г., сумму не знаю 2020 г., 6000 руб. 2013 г. 2020 г., холодильник, мармит 2015 г.  </t>
  </si>
  <si>
    <t>100%(да, постоянно  да   да, установлен да, 7 раз по 35 мин. да да, после завтрака и обедов по 40 мин. да  да)</t>
  </si>
  <si>
    <t>100% (да, на средства бюджета да, на средства бюджета 2000 руб. внебюджетное)</t>
  </si>
  <si>
    <t>2-безналич, 6-налич)</t>
  </si>
  <si>
    <t>первые блюда, салаты свежая еда  все нравится разнообразие блюд разнообразие блюд ничего</t>
  </si>
  <si>
    <t>14,3 %(Больше разнообразия)</t>
  </si>
  <si>
    <t>тушеная капуста рыбная котлета каша, супы съедается все полностью рыба каши первые блюда - супы</t>
  </si>
  <si>
    <t>2013 г., 1500000 2013 г. 7-10 лет нет да летом 2020 г. (холодильники) затрудняюсь ответить</t>
  </si>
  <si>
    <t>57% (пирожки)</t>
  </si>
  <si>
    <t>жидкое мыло, Ника</t>
  </si>
  <si>
    <t>100%("Ника" Ника аквамусс Ника  )</t>
  </si>
  <si>
    <t>1-безналич,5 -налич</t>
  </si>
  <si>
    <t>разнообразие блю  д разнообразие блю  д наличие салатов из свежих овощей салаты, компоты  претензий нет чере  дуемость блю  д чере  дование блю  д разнообразие блю  д</t>
  </si>
  <si>
    <t>тушеная капуста и салат из квашеной капусты много каши, жирное</t>
  </si>
  <si>
    <t>суп гороховый  первые блю  да тушеная капуста салат из квашеной капусты рыбу, капусту (салат)</t>
  </si>
  <si>
    <t>6 лет на 750000р. 2015г.          750000 руб. 2013г., на сумму 901494,60 2016г.  в сентябре 2020г., 60000руб. в 2020г.начало поступать технолог. обору  дование ч/з Министерство 2020 (только поступа-  ют) ожи  даем в ноябре</t>
  </si>
  <si>
    <t>Жидкое мыло, Ника</t>
  </si>
  <si>
    <t>100% (да, 4 раза   да, согласно утверж  денного графика   да, каж  дые 2 часа по 30 минут   да, полчаса от  дыха, 2 часа работает    да, полчаса в   день   да, на 30 минут через 1 час   да, после каж  дого приема пищи и   до приема   да (2 раза в   день))</t>
  </si>
  <si>
    <t>100%(Ника Ника   да, сре  дства местного бю  джета и внебю  джетные сре  дства ника    да, бю  джет общеобразователь- ного учреж  де- ния Ника   да, на внебю  джетные сре  дства   да (на внебю  джетные   деньги))</t>
  </si>
  <si>
    <t>наличный -8</t>
  </si>
  <si>
    <t>нравится не всё</t>
  </si>
  <si>
    <t>остается и первое и второе</t>
  </si>
  <si>
    <t>2020 г. 180 тыс.</t>
  </si>
  <si>
    <t>сбалансированное и разнообразное качественное питание</t>
  </si>
  <si>
    <t>нет, дети пьют из разовых стаканчиков</t>
  </si>
  <si>
    <t>2020 г. холодильное оборудование, 51 тыс. руб.</t>
  </si>
  <si>
    <t>2020 г. 200 тыс. руб.</t>
  </si>
  <si>
    <t>Жидкое мыло</t>
  </si>
  <si>
    <t>да из средств  фонда соцстрахования</t>
  </si>
  <si>
    <t>нет, меню для 1-4 кл и для 5-11 кл. разное. Нужно готовить по разным меню</t>
  </si>
  <si>
    <t>борщ, гречка</t>
  </si>
  <si>
    <t>2013 г. 700 тыс. руб.</t>
  </si>
  <si>
    <t>рыба припущенная в соусе</t>
  </si>
  <si>
    <t>частично не удовлетвлоряет</t>
  </si>
  <si>
    <t>твердое и жидкое мыло</t>
  </si>
  <si>
    <t>да с 8.00-13.00</t>
  </si>
  <si>
    <t>однообразные блюда. В один день щи из капусты, тушеная капуста, салат из капусты</t>
  </si>
  <si>
    <t>творожные продукты, тушеная капуста</t>
  </si>
  <si>
    <t>2013 г. .</t>
  </si>
  <si>
    <t>есть свободный выбор</t>
  </si>
  <si>
    <t>салаты, первые блюда</t>
  </si>
  <si>
    <t>борщ</t>
  </si>
  <si>
    <t>2020 г. полностью не завершено</t>
  </si>
  <si>
    <t xml:space="preserve"> блюда с капустой</t>
  </si>
  <si>
    <t>2020 г. идет поступление средств</t>
  </si>
  <si>
    <t>да, но в данный момент не работает</t>
  </si>
  <si>
    <t>котлеты собственного производства</t>
  </si>
  <si>
    <t>ежедневное содержание капусты в меню</t>
  </si>
  <si>
    <t>салат из капусты, капуста тушеная</t>
  </si>
  <si>
    <t>212 г. 580 тыс. руб.</t>
  </si>
  <si>
    <t>10% (нет, меню для 1-4 кл и для 5-11 кл. разное. Нужно готовить по разным меню)</t>
  </si>
  <si>
    <t>все нравится нравится не всё сбалансированное и разнообразное качественное питание  разнообразие рыба припущенная в соусе первые блюда салаты, первые блюда разнообразие котлеты собственного производства</t>
  </si>
  <si>
    <t>гречка однообразные блюда. В один день щи из капусты, тушеная капуста, салат из капусты однообразные блюда. В один день щи из капусты, тушеная капуста, салат из капусты  ежедневное содержание капусты в меню</t>
  </si>
  <si>
    <t>съедают все остается и первое и второе суп  борщ, гречка гречка творожные продукты, тушеная капуста борщ  блюда с капустой салат из капусты, капуста тушеная</t>
  </si>
  <si>
    <t>нет 2020 г. 180 тыс. 2020 г. холодильное оборудование, 51 тыс. руб. 2020 г. 200 тыс. руб. 2013 г. 700 тыс. руб. 2012 г. 2013 г. . 2020 г. полностью не завершено 2020 г. идет поступление средств 212 г. 580 тыс. руб.</t>
  </si>
  <si>
    <t>жидкое мыло Жидкое мыло "Ника" Жидкое мыло жидкое мыло "Ника" твердое и жидкое мыло Жидкое мыло жидкое мыло Жидкое мыло Жидкое мыло</t>
  </si>
  <si>
    <t xml:space="preserve">100% ( да из средств  фонда соцстрахования да, бюджетные средства да, бюджетные средства да, бюджетные средства да да да, бюджетные средства
</t>
  </si>
  <si>
    <t>5-безналич, 5-налич</t>
  </si>
  <si>
    <t>полноценное питание, есть салаты, на выбоа 1 и 2 блюда</t>
  </si>
  <si>
    <t>нет питьевых фонтанов</t>
  </si>
  <si>
    <t>каша вязкая, иногда котлеты, но не из-за качества, а капризы детей</t>
  </si>
  <si>
    <t>нет, но имеется локальный акт</t>
  </si>
  <si>
    <t>2013 г. На сумму &gt;350 тыс.</t>
  </si>
  <si>
    <t>да, 8.30,10.30,12.30</t>
  </si>
  <si>
    <t>да, Ника изосептик</t>
  </si>
  <si>
    <t>да, выбор между 1 и 2, швед. Стола нет</t>
  </si>
  <si>
    <t>да, устаревшее оборудование</t>
  </si>
  <si>
    <t>плотное,сытное питание размер блюд</t>
  </si>
  <si>
    <t>по разному, в зависимости от предпочтения вкусовых</t>
  </si>
  <si>
    <t>имеетс</t>
  </si>
  <si>
    <t>не помню, до 2015г.</t>
  </si>
  <si>
    <t>не имеется</t>
  </si>
  <si>
    <t>мыло антибактериальное</t>
  </si>
  <si>
    <t>да, через каждый час на 30 минут</t>
  </si>
  <si>
    <t>имеется, Ника изосептик</t>
  </si>
  <si>
    <t>сбалансированное, вкусное питание</t>
  </si>
  <si>
    <t>Лично мне все блюда нравятся, замечаний нет</t>
  </si>
  <si>
    <t>да, в достаточном количестве обеспечены</t>
  </si>
  <si>
    <t>иногда рыба(вкусовые предпочтения индивида)</t>
  </si>
  <si>
    <t>2020г.(на сумму 250000 руб)82697,48=332697,48+110765,63=443463,11</t>
  </si>
  <si>
    <t>хозяйственное мыло,жидкое мыло(антибакт.)</t>
  </si>
  <si>
    <t>да, на муниципальные средства</t>
  </si>
  <si>
    <t>соответствие санитарно-гигиеническим нормам</t>
  </si>
  <si>
    <t>систематического не съедания нет</t>
  </si>
  <si>
    <t>ежегодно при текущем ремонте</t>
  </si>
  <si>
    <t>да(местный бюджет)</t>
  </si>
  <si>
    <t>системности нет</t>
  </si>
  <si>
    <t>мыло,жидкое мыло</t>
  </si>
  <si>
    <t>да, ежедневно</t>
  </si>
  <si>
    <t>да, швед. Стола-нет</t>
  </si>
  <si>
    <t>неи</t>
  </si>
  <si>
    <t>в 2013 году, на 2000 тыс. в 2020г. Холодильн. Обор.</t>
  </si>
  <si>
    <t>антибактериальное мыло</t>
  </si>
  <si>
    <t>ника изосептик на внебюджет. Деньги</t>
  </si>
  <si>
    <t>разнообразное,сытное, сбалансированное</t>
  </si>
  <si>
    <t>в зависимости от вкусовых предпочтений</t>
  </si>
  <si>
    <t>2020г., 259 тыс.</t>
  </si>
  <si>
    <t>да,Ника, тетрасепт,на  муниципальные средства</t>
  </si>
  <si>
    <r>
      <t xml:space="preserve">2003г. </t>
    </r>
    <r>
      <rPr>
        <sz val="10"/>
        <color theme="1"/>
        <rFont val="Calibri"/>
        <family val="2"/>
        <charset val="204"/>
      </rPr>
      <t>≈</t>
    </r>
    <r>
      <rPr>
        <sz val="10"/>
        <color theme="1"/>
        <rFont val="Times New Roman"/>
        <family val="1"/>
        <charset val="204"/>
      </rPr>
      <t>на400000руб</t>
    </r>
  </si>
  <si>
    <t>кашу</t>
  </si>
  <si>
    <t>по питанию</t>
  </si>
  <si>
    <t>2 холодильника, 26 августа 2020, сумма- 51501,02</t>
  </si>
  <si>
    <t>235669-34(август,сентябрь 2020г.)</t>
  </si>
  <si>
    <t>полноценное питание, есть салаты, на выбоа 1 и 2 блюда плотное,сытное питание размер блюд сбалансированное, вкусное питание соответствие санитарно-гигиеническим нормам   разнообразное,сытное, сбалансированное все все нравится все</t>
  </si>
  <si>
    <t xml:space="preserve"> все нравится Лично мне все блюда нравятся, замечаний нет нет  неи все нравится все нравится все нравится таковых нет</t>
  </si>
  <si>
    <t>каша вязкая, иногда котлеты, но не из-за качества, а капризы детей по разному, в зависимости от предпочтения вкусовых иногда рыба(вкусовые предпочтения индивида) систематического не съедания нет системности нет каша в зависимости от вкусовых предпочтений в зависимости от вкусовых предпочтений кашу в зависимости от вкусовых предпочтений</t>
  </si>
  <si>
    <t>2013 г. На сумму &gt;350 тыс. не помню, до 2015г. 2020г.(на сумму 250000 руб)82697,48=332697,48+110765,63=443463,11 ежегодно при текущем ремонте 2013 г. в 2013 году, на 2000 тыс. в 2020г. Холодильн. Обор. 2020г., 259 тыс. 2003г. ≈на400000руб 2 холодильника, 26 августа 2020, сумма- 51501,02 235669-34(август,сентябрь 2020г.)</t>
  </si>
  <si>
    <t>жидкое мыло мыло антибактериальное хозяйственное мыло,жидкое мыло(антибакт.) мыло мыло,жидкое мыло антибактериальное мыло антибактериальное мыло антибактериальное мыло антибактериальное мыло антибактериальное мыло</t>
  </si>
  <si>
    <t xml:space="preserve">100%(да, 8.30,10.30,12.30 да, через каждый час на 30 минут да да да, ежедневно да да, по графику да, по графику да да, по графику)
</t>
  </si>
  <si>
    <t xml:space="preserve">100% (да, Ника изосептик имеется, Ника изосептик да, на муниципальные средства да(местный бюджет) антисептик ника изосептик на внебюджет. Деньги да,Ника, тетрасепт,на  муниципальные средства да, на муниципальные средства да да, на муниципальные средства
</t>
  </si>
  <si>
    <t>5-безналич, 5 - налич)</t>
  </si>
  <si>
    <t>пока не верны!!!</t>
  </si>
  <si>
    <t>молочные</t>
  </si>
  <si>
    <t>2 холод., 1 разд. стол</t>
  </si>
  <si>
    <t>3шт. с 7.30 до 12.30</t>
  </si>
  <si>
    <t>разнообра- зие</t>
  </si>
  <si>
    <t>в 2020г. на сумму 140тыс.руб</t>
  </si>
  <si>
    <t>2014г.на сумму 300000руб.</t>
  </si>
  <si>
    <t>да, с утра до ухода детей</t>
  </si>
  <si>
    <t>да, бюджет</t>
  </si>
  <si>
    <t>2013г., 837 тыс.</t>
  </si>
  <si>
    <t>да, до конца рабочего дня столовой, т.е. до 13.00</t>
  </si>
  <si>
    <t>да, за счет средств МО и МП ЧР</t>
  </si>
  <si>
    <t>с 5 по 11 кл.наличная форма</t>
  </si>
  <si>
    <t>все, особенно запеканка</t>
  </si>
  <si>
    <t>на обед- первое блюдо (говорят много)</t>
  </si>
  <si>
    <t>обновля- ется</t>
  </si>
  <si>
    <t>жидкое мыло антибактериальное</t>
  </si>
  <si>
    <t>мясные продукты оставляют несъеденными</t>
  </si>
  <si>
    <t>2013г., 300 тыс.</t>
  </si>
  <si>
    <t>да, за 1 час до прихода детей в столовую и до конца питания</t>
  </si>
  <si>
    <t>завтрак, молочные продукты</t>
  </si>
  <si>
    <t>2014г.на сумму 1,5 млн. руб.</t>
  </si>
  <si>
    <t>да, с 7.00 до 15.30</t>
  </si>
  <si>
    <t>не всегда</t>
  </si>
  <si>
    <t>богатый набор витаминов</t>
  </si>
  <si>
    <t>бесплатное питание</t>
  </si>
  <si>
    <t>не имелись жалобы</t>
  </si>
  <si>
    <t>творог</t>
  </si>
  <si>
    <t>не обновля-лось с момента открытия школы, с 2009г.</t>
  </si>
  <si>
    <t>да, с 7.00 до 15.00</t>
  </si>
  <si>
    <t>родитель. взносы</t>
  </si>
  <si>
    <t>обновляется в 2020- 2021уч.году</t>
  </si>
  <si>
    <t xml:space="preserve">да, за 1 час до прихода детей </t>
  </si>
  <si>
    <t>все разнообра- зие разнообразие блюд все все, особенно запеканка все первые блюда богатый набор витаминов все все все</t>
  </si>
  <si>
    <t>молочные нет нет кашу на обед- первое блюдо (говорят много) мясные продукты оставляют несъеденными завтрак, молочные продукты первое творог   капуста тушеная</t>
  </si>
  <si>
    <t>2 холод., 1 разд. стол в 2020г. на сумму 140тыс.руб 2014г.на сумму 300000руб. 2013г., 837 тыс. обновля- ется 2013г., 300 тыс. 2014г.на сумму 1,5 млн. руб. нет не обновля-лось с момента открытия школы, с 2009г. 2016г. обновляется в 2020- 2021уч.году</t>
  </si>
  <si>
    <t>3 хоз.мыло жидкое мыло жидкое мыло жидкое мыло антибактериальное жидкое мыло жидкое мыло антибактериальное Ника жидкое мыло антибактериальное Ника жидкое мыло антибактериальное</t>
  </si>
  <si>
    <t xml:space="preserve">100% (3шт. с 7.30 до 12.30 да да, с утра до ухода детей да, до конца рабочего дня столовой, т.е. до 13.00 да да, за 1 час до прихода детей в столовую и до конца питания да, с 7.00 до 15.30 да да, с 7.00 до 15.00 да да, за 1 час до прихода детей 
</t>
  </si>
  <si>
    <t xml:space="preserve">100% (да да да, бюджет да, за счет средств МО и МП ЧР да Ника Ника да Ника да Ника)
</t>
  </si>
  <si>
    <t>налич-10</t>
  </si>
  <si>
    <t>разнообразные супы, тефтельки своими руками</t>
  </si>
  <si>
    <t>много каши</t>
  </si>
  <si>
    <t>суп, рыба</t>
  </si>
  <si>
    <t xml:space="preserve">2014г. </t>
  </si>
  <si>
    <t>жидкое хоз.мыло</t>
  </si>
  <si>
    <t>да, с 7.00 до 17.00</t>
  </si>
  <si>
    <t>да, спонсор- ские средства</t>
  </si>
  <si>
    <t>все блюда</t>
  </si>
  <si>
    <t>2012г.- 1млн. 200 тыс.руб.</t>
  </si>
  <si>
    <t>да, вода, конфеты, печенье</t>
  </si>
  <si>
    <t xml:space="preserve">жидкое мыло  </t>
  </si>
  <si>
    <t>2шт.по 3 часа</t>
  </si>
  <si>
    <t>Антисептик Ника- Аквамарис</t>
  </si>
  <si>
    <t>разнообразие и калорийность</t>
  </si>
  <si>
    <t>в 2015г.</t>
  </si>
  <si>
    <t>да, 1 раз на 40 мин.</t>
  </si>
  <si>
    <t>Аквамус</t>
  </si>
  <si>
    <t>2014г. на сумму 700 тыс. руб.</t>
  </si>
  <si>
    <t>да, на период нахождения детей , с 7.00ч</t>
  </si>
  <si>
    <t>биточки</t>
  </si>
  <si>
    <t>2013г.</t>
  </si>
  <si>
    <t xml:space="preserve">жидкое мыло </t>
  </si>
  <si>
    <t>обычно съедают все</t>
  </si>
  <si>
    <t>2020г. на сумму 81 тыс.руб.</t>
  </si>
  <si>
    <t>да, на бюджетные</t>
  </si>
  <si>
    <t>иногда супы</t>
  </si>
  <si>
    <t>да (на 20 мин.ежечасно)</t>
  </si>
  <si>
    <t>Санита, Ника</t>
  </si>
  <si>
    <t>350000руб.</t>
  </si>
  <si>
    <t>фрукты, сыр</t>
  </si>
  <si>
    <t>в 2012 г.</t>
  </si>
  <si>
    <t>большое количество капусты, строгое наличие свеж. овощей, не дается вариация, жаркое надо</t>
  </si>
  <si>
    <t>рыба припущенная</t>
  </si>
  <si>
    <t>нет молочных продуктов</t>
  </si>
  <si>
    <t>оборудование новое в данное время поступает</t>
  </si>
  <si>
    <t>имеется, на эксплуат. расходы</t>
  </si>
  <si>
    <t>суп рассольник, рыбу</t>
  </si>
  <si>
    <t>в сентябре 2020 года</t>
  </si>
  <si>
    <t>мыло кусковое</t>
  </si>
  <si>
    <t>да, постоянно в рабочее время</t>
  </si>
  <si>
    <t>да, внебюджет- ные средства</t>
  </si>
  <si>
    <t>у каждого ученика по разному</t>
  </si>
  <si>
    <t>жидкое мыло, антисептик для рук</t>
  </si>
  <si>
    <t>да, за счет бюджетных средств</t>
  </si>
  <si>
    <t>каждодневная еда по меню</t>
  </si>
  <si>
    <t>таких блюд нет (некоторые дети не кушают колбасы, рыбные котлеты)</t>
  </si>
  <si>
    <t xml:space="preserve">суп  </t>
  </si>
  <si>
    <t>не менялось</t>
  </si>
  <si>
    <t>ждем мебель для столовой</t>
  </si>
  <si>
    <t>имеются</t>
  </si>
  <si>
    <t>разнообразные супы, тефтельки своими руками все блюда разнообразие и калорийность -  все разнообразие все разнообразие разнообразие супы разнообразие все разнообразие каждодневная еда по меню разнообразие   все</t>
  </si>
  <si>
    <t>много каши   нет -  нет нет нет нет нет большое количество капусты, строгое наличие свеж. овощей, не дается вариация, жаркое надо нет молочных продуктов нет -   -   нет</t>
  </si>
  <si>
    <t>суп, рыба супы нет -  биточки обычно съедают все иногда супы   фрукты, сыр рыба припущенная все съедают суп рассольник, рыбу у каждого ученика по разному таких блюд нет (некоторые дети не кушают колбасы, рыбные котлеты) суп     съедают все</t>
  </si>
  <si>
    <t>2014г.  2012г.- 1млн. 200 тыс.руб. в 2015г. 2014г. на сумму 700 тыс. руб.  2013г. 2020г. на сумму 81 тыс.руб. 2016г. 350000руб. в 2012 г. 2013г. оборудование новое в данное время поступает в сентябре 2020 года 2014г.  2016г. в 2020г. не менялось ждем мебель для столовой</t>
  </si>
  <si>
    <t>12 %(вода, конфеты, печенье)</t>
  </si>
  <si>
    <t>жидкое хоз.мыло жидкое мыло   жидкое мыло жидкое мыло  жидкое мыло  жидкое мыло жидкое мыло антибактериальное   жидкое мыло мыло, жидкое мыло жидкое мыло мыло кусковое жидкое мыло, антисептик для рук Ника жидкое мыло жидкое мыло жидкое мыло</t>
  </si>
  <si>
    <t xml:space="preserve">100% (да, с 7.00 до 17.00 2шт.по 3 часа да, 1 раз на 40 мин. да, на период нахождения детей , с 7.00ч  да  да да (на 20 мин.ежечасно) да да да да да, постоянно в рабочее время да да нет нет да
</t>
  </si>
  <si>
    <t xml:space="preserve">100%(да, спонсор- ские средства Антисептик Ника- Аквамарис Аквамус да  да да, на бюджетные Санита, Ника да  да Ника имеется, на эксплуат. расходы да, внебюджет- ные средства да, за счет бюджетных средств да да да имеются
</t>
  </si>
  <si>
    <t>7-безналич. 10-налич</t>
  </si>
  <si>
    <t>учтена сезонность блюд</t>
  </si>
  <si>
    <t>ежедневный салат из капусты и компоты</t>
  </si>
  <si>
    <t>суп, компоты</t>
  </si>
  <si>
    <t>2017 год</t>
  </si>
  <si>
    <t>есть</t>
  </si>
  <si>
    <t>дезинфицирующие средства, мыло</t>
  </si>
  <si>
    <t>шведствого стола нет</t>
  </si>
  <si>
    <t>присутствие полезных блюд</t>
  </si>
  <si>
    <t>да (буфет)</t>
  </si>
  <si>
    <t>хоз.мыло; жидкое мыло</t>
  </si>
  <si>
    <t>да (местный бюджет)</t>
  </si>
  <si>
    <t>5-11 кл.-наличная</t>
  </si>
  <si>
    <t>горячий обед</t>
  </si>
  <si>
    <t>только частично</t>
  </si>
  <si>
    <t>не помню</t>
  </si>
  <si>
    <t>обновляется в этом году</t>
  </si>
  <si>
    <t>да,с 7 утра до 14 ч.</t>
  </si>
  <si>
    <t>да, Аквамусс</t>
  </si>
  <si>
    <t>Выбор есть, но не шведский</t>
  </si>
  <si>
    <t>котлеты, каши</t>
  </si>
  <si>
    <t>удовлетворена, у нас собственная скважина</t>
  </si>
  <si>
    <t>да, в начальных классах "Здоровое питание"</t>
  </si>
  <si>
    <t>начальные классы сцпы не доедают, сытые уже</t>
  </si>
  <si>
    <t>в этом году обновляется, но не все оборудование еще получено</t>
  </si>
  <si>
    <t>жидкое мыло (разное)</t>
  </si>
  <si>
    <t>да (утром и после каждого приема пищи)</t>
  </si>
  <si>
    <t>да, антисептик "Аквамусс"</t>
  </si>
  <si>
    <t>2020 обновляется</t>
  </si>
  <si>
    <t>да, спонсоры+местый бюджет</t>
  </si>
  <si>
    <t>таких нет</t>
  </si>
  <si>
    <t>2013 г., 2019 г.; 500 тыс.250 тыс.</t>
  </si>
  <si>
    <t>мыло (жидкое, твердое)</t>
  </si>
  <si>
    <t>да (бюджет)</t>
  </si>
  <si>
    <t>фрукты</t>
  </si>
  <si>
    <t>суп крестьянский</t>
  </si>
  <si>
    <t xml:space="preserve">капусту тушеную </t>
  </si>
  <si>
    <t>2020 г., не все еще поставлено</t>
  </si>
  <si>
    <t>да, 4 раза</t>
  </si>
  <si>
    <t>да, из местного бюджета</t>
  </si>
  <si>
    <t>каши, котлеты мясные, котлеты рыбные</t>
  </si>
  <si>
    <t>мне нравится в меню всё</t>
  </si>
  <si>
    <t>первые блюда иногда оставляют</t>
  </si>
  <si>
    <t>2020 год</t>
  </si>
  <si>
    <t>да, утром и после каждого приема пищи</t>
  </si>
  <si>
    <t>антисептик Аквамусс</t>
  </si>
  <si>
    <t>школа новая, оборудование все новое</t>
  </si>
  <si>
    <t>Ника, мыло</t>
  </si>
  <si>
    <t>да, на 20 мин через 1 час</t>
  </si>
  <si>
    <t>небольшой выбор</t>
  </si>
  <si>
    <t>1 блюда не съедают</t>
  </si>
  <si>
    <t>2020 г. Еще не закончилось обновление</t>
  </si>
  <si>
    <t>жидкое, мыло хозяйственное</t>
  </si>
  <si>
    <t>установлен с 8:00 до 13:00</t>
  </si>
  <si>
    <t>имеются, антисептики с местного бюджета</t>
  </si>
  <si>
    <t>один вид супа</t>
  </si>
  <si>
    <t>2012 г, 500 тыс.</t>
  </si>
  <si>
    <t>жидкое мыло и антисептик Ника аквамусс</t>
  </si>
  <si>
    <t>да, в период заполнения столовой детьми (во время приема пищи)</t>
  </si>
  <si>
    <t>да, на муниципальные</t>
  </si>
  <si>
    <t>кондитерские изделия</t>
  </si>
  <si>
    <t>2 шт. (6 часов в день)</t>
  </si>
  <si>
    <t>разнообразное</t>
  </si>
  <si>
    <t>2018, 2020</t>
  </si>
  <si>
    <t>буфет</t>
  </si>
  <si>
    <t>все вкусно</t>
  </si>
  <si>
    <t>2012 год; 1281284,77-сумма</t>
  </si>
  <si>
    <t>мыло хозяйственное, Изосепт, Аквамусс, Тетрасепт (кожный антисептик)</t>
  </si>
  <si>
    <t>да, имеются</t>
  </si>
  <si>
    <t>разнообразное меню, вкусные блюда</t>
  </si>
  <si>
    <t>иногда остаются котлеты, каша</t>
  </si>
  <si>
    <t>2012 г. На 800 000 руб., 05.11.2020 на 160 841 руб.</t>
  </si>
  <si>
    <t>буфет есть (выпечка, кондитерские изделия, мин.вода, соки)</t>
  </si>
  <si>
    <t>имеется, школьные</t>
  </si>
  <si>
    <t>разнообразное меню, вкусно готовят</t>
  </si>
  <si>
    <t>салат из свеклы, супы</t>
  </si>
  <si>
    <t>поставка оборудования в 2008 году, обновление оборудования в 2020 году; 1000052</t>
  </si>
  <si>
    <t>да, через час</t>
  </si>
  <si>
    <t>здоровое, сбалансированное меню</t>
  </si>
  <si>
    <t>каши, супы</t>
  </si>
  <si>
    <t>есть (выпечка, соки)</t>
  </si>
  <si>
    <t>да, средства, выделенные Минобразования</t>
  </si>
  <si>
    <t>меню разнообразное</t>
  </si>
  <si>
    <t>первые блюда, котлеты</t>
  </si>
  <si>
    <t>обновлялось в сентябре 2020, поставка осуществлялась централизовано</t>
  </si>
  <si>
    <t>буфет (выпечка, сок, вода)</t>
  </si>
  <si>
    <t>жидкое мыло Ника</t>
  </si>
  <si>
    <t>Установлен рецилькулятор работает на весь период</t>
  </si>
  <si>
    <t>сбалансированность меню</t>
  </si>
  <si>
    <t>иногда остывает еда</t>
  </si>
  <si>
    <t>практически все съедают</t>
  </si>
  <si>
    <t>два года назад</t>
  </si>
  <si>
    <t>антибактериальное жидкое мыло</t>
  </si>
  <si>
    <t>не явились</t>
  </si>
  <si>
    <t>вторые блюда  разнообразное  все вкусно разнообразное меню, вкусные блюда разнообразное меню, вкусно готовят здоровое, сбалансированное меню меню разнообразное сбалансированность меню</t>
  </si>
  <si>
    <t>один вид супа кондитерские изделия        иногда остывает еда</t>
  </si>
  <si>
    <t>суп    иногда супы иногда остаются котлеты, каша салат из свеклы, супы каши, супы первые блюда, котлеты практически все съедают</t>
  </si>
  <si>
    <t>2012 г, 500 тыс. 2020 2018, 2020  2012 год; 1281284,77-сумма 2012 г. На 800 000 руб., 05.11.2020 на 160 841 руб. поставка оборудования в 2008 году, обновление оборудования в 2020 году; 1000052 2020 г. обновлялось в сентябре 2020, поставка осуществлялась централизовано два года назад</t>
  </si>
  <si>
    <t>44,4 % ((выпечка, сок, вода))</t>
  </si>
  <si>
    <t>Жидкое мыло, Ника,мыло хозяйственное</t>
  </si>
  <si>
    <t>100%(да, в период заполнения столовой детьми (во время приема пищи) 2 шт. (6 часов в день) да  да, установлен да да, через час да, постоянно Установлен рецилькулятор работает на весь период да)</t>
  </si>
  <si>
    <t>100%(да, на муниципальные да да  да, имеются имеется, школьные да, Ника да, средства, выделенные Минобразования да  Ника)</t>
  </si>
  <si>
    <t>1-безналич,8-налич</t>
  </si>
  <si>
    <t>стеллаж, мармит</t>
  </si>
  <si>
    <t>средство для обработки рук "Ника" - школьные и муниципальные</t>
  </si>
  <si>
    <t>сбалансированное меню</t>
  </si>
  <si>
    <t>капуста</t>
  </si>
  <si>
    <t>рацион, калорийность</t>
  </si>
  <si>
    <t>не владею информацией</t>
  </si>
  <si>
    <t>да, непрерывно</t>
  </si>
  <si>
    <t>жидкое мыло, антисептик - бюджетные</t>
  </si>
  <si>
    <t>еда всегда горячая</t>
  </si>
  <si>
    <t>обновляется</t>
  </si>
  <si>
    <t>в 2020 г.</t>
  </si>
  <si>
    <t>вторые блюда иногда</t>
  </si>
  <si>
    <t>да, с 7.30 до 13.30</t>
  </si>
  <si>
    <t>жидкое мыло в дозаторах</t>
  </si>
  <si>
    <t>да, с 7.30 до 14.00</t>
  </si>
  <si>
    <t>да, муниципальные и школьные</t>
  </si>
  <si>
    <t>съедают</t>
  </si>
  <si>
    <t>в октябре 2020 г.</t>
  </si>
  <si>
    <t>обновляется 2020 г.</t>
  </si>
  <si>
    <t>многообразность</t>
  </si>
  <si>
    <t>меню составлено для городских школ и не ориентировано на возможности школы</t>
  </si>
  <si>
    <t>капуста, рыба</t>
  </si>
  <si>
    <t>дезинфицирующие средства, антисептик - бюджетные</t>
  </si>
  <si>
    <t>стало разнообразное меню</t>
  </si>
  <si>
    <t>разнообразное меню</t>
  </si>
  <si>
    <t>капустный день, день красной свеклы</t>
  </si>
  <si>
    <t>тушеная капуста, борщ</t>
  </si>
  <si>
    <t>да, антисептик</t>
  </si>
  <si>
    <t>борщ, тушеная капуста</t>
  </si>
  <si>
    <t>в начале ноября</t>
  </si>
  <si>
    <t>жидкое мыло с дозатором</t>
  </si>
  <si>
    <t>в 2020 г., 20000 руб.</t>
  </si>
  <si>
    <t>"Ника"</t>
  </si>
  <si>
    <t>перебор одних и тех же продуктов, отсутствие возможности замены продуктов</t>
  </si>
  <si>
    <t>сентябрь-октябрь 2020 г.</t>
  </si>
  <si>
    <t>да, "Ника" антисептик -  районные и школьные</t>
  </si>
  <si>
    <t>в отдельные дни меню, салат из свежей капусты и тушеная капуста</t>
  </si>
  <si>
    <t>борщ и салат из свеклы</t>
  </si>
  <si>
    <t>невозможность замены другими продуктами</t>
  </si>
  <si>
    <t>почти ничего не оставляют, иногда гороховый суп</t>
  </si>
  <si>
    <t>в 2020 г. - частично</t>
  </si>
  <si>
    <t>да, с 8 до 11.30</t>
  </si>
  <si>
    <t>Ника антисептик, бюджет</t>
  </si>
  <si>
    <t>включение рыбы</t>
  </si>
  <si>
    <t>полуфабрикаты</t>
  </si>
  <si>
    <t>такого не было</t>
  </si>
  <si>
    <t>разнообразие блюд сбалансированное меню рацион, калорийность еда всегда горячая разнообразие блюд нравится все разнообразие блюд разнообразие блюд разнообразие блюд разнообразие блюд многообразность стало разнообразное меню разнообразное меню разнообразное меню все устраивает разнообразие блюд разнообразие блюд разнообразие блюд включение рыбы нравится все все</t>
  </si>
  <si>
    <t>все нравится замечаний нет нет  замечаний нет  нет все нравится все устраивает  меню составлено для городских школ и не ориентировано на возможности школы  капустный день, день красной свеклы  нет замечаний перебор одних и тех же продуктов, отсутствие возможности замены продуктов в отдельные дни меню, салат из свежей капусты и тушеная капуста невозможность замены другими продуктами полуфабрикаты все нравится все нравится</t>
  </si>
  <si>
    <t>все съедают капуста рыбные блюда суп капуста вторые блюда иногда все съедают все съедают съедают съедают все капуста, рыба  тушеная капуста, борщ борщ, тушеная капуста рыба рыбная котлета борщ и салат из свеклы почти ничего не оставляют, иногда гороховый суп такого не было все съедают все съедают</t>
  </si>
  <si>
    <t>стеллаж, мармит в 2012 г. не владею информацией обновляется в 2020 г. в 2020 г. в 2020 г. в 2012 г. в октябре 2020 г. обновляется 2020 г. в 2020 г. в 2020 г. в 2020 г. в начале ноября в 2020 г., 20000 руб. сентябрь-октябрь 2020 г. в 2020 г. в 2020 г. - частично в 2020 г.  в октябре 2020 г.</t>
  </si>
  <si>
    <t>жидкое мыло жидкое мыло жидкое мыло жидкое мыло Ника мыло жидкое  жидкое мыло "Ника" жидкое мыло в дозаторах жидкое мыло в дозаторах жидкое мыло жидкое мыло жидкое мыло "Ника" жидкое мыло жидкое мыло с дозатором "Ника" жидкое мыло жидкое мыло "Ника" жидкое мыло Ника жидкое мыло жидкое мыло жидкое мыло</t>
  </si>
  <si>
    <t>100 % (непрерывно , с 7.30 до 13.30 , с 7.30 до 14.00 , местный бюджет , через 30 мин, с 8 до 11.30 )</t>
  </si>
  <si>
    <t>100 % (средство для обработки рук "Ника" - школьные и муниципальные да жидкое мыло, антисептик - бюджетные да да да да да, муниципальные и школьные да, внебюджет да дезинфицирующие средства, антисептик - бюджетные да да, антисептик да, Ника "Ника" да, "Ника" антисептик -  районные и школьные да Ника антисептик, бюджет да да да</t>
  </si>
  <si>
    <t>18-безналич, 3-налич</t>
  </si>
  <si>
    <t>учтена сезонность блюд присутствие полезных блюд горячий обед котлеты, каши разнообразие блюд вторые блюда разнообразие блюд фрукты каши, котлеты мясные, котлеты рыбные вторые блюда  всё разнообразие блюд</t>
  </si>
  <si>
    <t xml:space="preserve">ежедневный салат из капусты и компоты   все нравится    суп крестьянский мне нравится в меню всё    </t>
  </si>
  <si>
    <t>суп, компоты  только частично начальные классы сцпы не доедают, сытые уже  таких нет супы капусту тушеную  первые блюда иногда оставляют суп   1 блюда не съедают</t>
  </si>
  <si>
    <t>2017 год 2020 г. обновляется в этом году в этом году обновляется, но не все оборудование еще получено 2020 обновляется 2013 г., 2019 г.; 500 тыс.250 тыс. 2012 2020 г., не все еще поставлено 2020 год школа новая, оборудование все новое 2019 2020 г. 2020 г. Еще не закончилось обновление</t>
  </si>
  <si>
    <t>дезинфицирующие средства, мыло хоз.мыло; жидкое мыло мыло жидкое мыло (разное) Ника мыло (жидкое, твердое) жидкое мыло жидкое мыло хоз.мыло; жидкое мыло мыло Ника, мыло жидкое мыло жидкое, мыло хозяйственное</t>
  </si>
  <si>
    <t>100 % (да,с 7 утра до 14 ч. да (утром и после каждого приема пищи) да да да да, 4 раза да, утром и после каждого приема пищи да да, на 20 мин через 1 час да установлен с 8:00 до 13:00</t>
  </si>
  <si>
    <t>100 % (местный бюджет) да, Аквамусс да, антисептик "Аквамусс" да, спонсоры+местый бюджет да (бюджет) да, местный бюджет да, из местного бюджета антисептик Аквамусс да, бюджет да  да имеются, антисептики с местного бюджета</t>
  </si>
  <si>
    <t>13-налич.</t>
  </si>
  <si>
    <t>7-безналич</t>
  </si>
  <si>
    <t>7-безналич.</t>
  </si>
  <si>
    <t>4-безналич, 11-налич</t>
  </si>
  <si>
    <t>11-наличная, 3-безналич</t>
  </si>
  <si>
    <t>(вода, конфеты, печенье), пирожки, выпечка</t>
  </si>
  <si>
    <t>рыбные блюда, морковный салат, компот из сухофруктов</t>
  </si>
  <si>
    <t xml:space="preserve">да, на 2 часа через часданет </t>
  </si>
  <si>
    <t>да, 7.30, 12.30</t>
  </si>
  <si>
    <t>горячий суп</t>
  </si>
  <si>
    <t>в меню день, когда все блюда включают капусту</t>
  </si>
  <si>
    <t>тушена капуста, салат свекольный</t>
  </si>
  <si>
    <t>1992, частично в 2020 г.</t>
  </si>
  <si>
    <t>да, на средства частного предпринимателя</t>
  </si>
  <si>
    <t>рыба, рыбные котлеты, кисель</t>
  </si>
  <si>
    <t>2012 г. На 1 млн., август 2020 г. Холодильное оборудование на 240 тыс.</t>
  </si>
  <si>
    <t>да, с 8.00-14.00</t>
  </si>
  <si>
    <t>талонная система</t>
  </si>
  <si>
    <t>выпечка</t>
  </si>
  <si>
    <t>не совсем</t>
  </si>
  <si>
    <t>да, весь день</t>
  </si>
  <si>
    <t>не все дети любят одинаковую еду</t>
  </si>
  <si>
    <t>пищевая ценность</t>
  </si>
  <si>
    <t>нет возможности делать разнообразное меню для старшего звена</t>
  </si>
  <si>
    <t>не в полном объеме</t>
  </si>
  <si>
    <t>компот с изюмом, макароны с котлетами</t>
  </si>
  <si>
    <t>2019 г-50 т., 2020 г.-2 млн. руб.</t>
  </si>
  <si>
    <t>да, жидкое мыло, бюджетные средства</t>
  </si>
  <si>
    <t>хорошо готовят</t>
  </si>
  <si>
    <t>2020 г. 60 тыс., холодильный шкаф</t>
  </si>
  <si>
    <t>да, с 7.50, включается после всех приемов пищи</t>
  </si>
  <si>
    <t>Антисептик, Аквамусс, жидкое мыло /Ника</t>
  </si>
  <si>
    <t>тушеная капуста, квашеная капуста, огурцы соленые</t>
  </si>
  <si>
    <t>2019 г.</t>
  </si>
  <si>
    <t>д</t>
  </si>
  <si>
    <t>6 день меню (суббота)</t>
  </si>
  <si>
    <t>да, 2 раза с 7.00-7.30, 12.00-12.30</t>
  </si>
  <si>
    <t>первые блюда капуста тушеная все нравится горячий суп первые блюда выпечка все нравится пищевая ценность все нравится хорошо готовят все нравится все нравится</t>
  </si>
  <si>
    <t>все нравится   в меню день, когда все блюда включают капусту    нет возможности делать разнообразное меню для старшего звена    6 день меню (суббота)</t>
  </si>
  <si>
    <t>рыбные блюда, морковный салат, компот из сухофруктов первые блюда капуста тушеная тушена капуста, салат свекольный рыба, рыбные котлеты, кисель супы все съедают компот с изюмом, макароны с котлетами не оставляют  тушеная капуста, квашеная капуста, огурцы соленые тушеная капуста</t>
  </si>
  <si>
    <t>2012 г. 2020 г. 2013 г. 1992, частично в 2020 г. 2012 г. На 1 млн., август 2020 г. Холодильное оборудование на 240 тыс. 2020 г.  2019 г-50 т., 2020 г.-2 млн. руб. 2020 г. 2020 г. 60 тыс., холодильный шкаф 2019 г. 2019 г.</t>
  </si>
  <si>
    <t>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"Ника"</t>
  </si>
  <si>
    <t>да, на 2 часа через часданет  да, 7.30, 12.30 да да да, с 8.00-14.00 да, весь день  да, с 8.00-14.00 да да, с 7.50, включается после всех приемов пищи д да, 2 раза с 7.00-7.30, 12.00-12.30</t>
  </si>
  <si>
    <t xml:space="preserve">83 % (да да, бюджетные средства да, бюджетные средства да, на средства частного предпринимателя нет да, Ника  да, жидкое мыло, бюджетные средства да Антисептик, Аквамусс, жидкое мыло /Ника Антисептик, Аквамусс, жидкое мыло /Ника Антисептик, Аквамусс, жидкое мыло /Ника
</t>
  </si>
  <si>
    <t>6-безналич,5-налич</t>
  </si>
  <si>
    <t>гуляш из говядины</t>
  </si>
  <si>
    <t>В 2017 году, СПО 78000 руб.</t>
  </si>
  <si>
    <t>имеются, на средства ОУ</t>
  </si>
  <si>
    <t xml:space="preserve">наличная </t>
  </si>
  <si>
    <t>нравится в основном все</t>
  </si>
  <si>
    <t>в основном съедают</t>
  </si>
  <si>
    <t>в 2013г.на 650 тыс.руб.</t>
  </si>
  <si>
    <t>жидкое мыло, санитайзеры</t>
  </si>
  <si>
    <t>да, бюджет школы и муниципалитета</t>
  </si>
  <si>
    <t>возможность включать фрукты</t>
  </si>
  <si>
    <t>супы, каши</t>
  </si>
  <si>
    <t xml:space="preserve">Ника </t>
  </si>
  <si>
    <t xml:space="preserve">наличная  </t>
  </si>
  <si>
    <t>в 2020 году</t>
  </si>
  <si>
    <t>рекомендованному санпин</t>
  </si>
  <si>
    <t>горячее питание</t>
  </si>
  <si>
    <t>грам</t>
  </si>
  <si>
    <t>рыбу</t>
  </si>
  <si>
    <t>7 лет назад</t>
  </si>
  <si>
    <t>котлеты мясные и рыбные</t>
  </si>
  <si>
    <t>гречневая каша, овсяная каша</t>
  </si>
  <si>
    <t>в основном гарниры</t>
  </si>
  <si>
    <t>август 2020г., 1 холодильник в сумме 65 тыс.руб.</t>
  </si>
  <si>
    <t>антибактериальное жидкое мыло, антисептики</t>
  </si>
  <si>
    <t>непрерывно</t>
  </si>
  <si>
    <t>антисептики</t>
  </si>
  <si>
    <t>овсяная каша</t>
  </si>
  <si>
    <t>август 2020г., холодильник- 2 шт., мармит</t>
  </si>
  <si>
    <t>да, бюджетные</t>
  </si>
  <si>
    <t>август 2020г., холодильник на 65000, мармит</t>
  </si>
  <si>
    <t>гарниры</t>
  </si>
  <si>
    <t>холодильные шкафы- 2 шт. август 2020г., 130 тыс.50</t>
  </si>
  <si>
    <t>нужны добавки</t>
  </si>
  <si>
    <t>салаты, супы наваристые</t>
  </si>
  <si>
    <t>гороховый суп дети не съедают</t>
  </si>
  <si>
    <t>не доедают геркулес</t>
  </si>
  <si>
    <t>купили электрическую плиту за 20 тыс.в 2019 году</t>
  </si>
  <si>
    <t>нет, в других локальных актах</t>
  </si>
  <si>
    <t xml:space="preserve">безналич- ная </t>
  </si>
  <si>
    <t>паровые блюда</t>
  </si>
  <si>
    <t>2011г.</t>
  </si>
  <si>
    <t>жидкое антибактериальное мыло</t>
  </si>
  <si>
    <t>да, каждые 2 часа</t>
  </si>
  <si>
    <t>Ника, местный бюджет</t>
  </si>
  <si>
    <t>курица</t>
  </si>
  <si>
    <t>первое блюдо- суп не до конца</t>
  </si>
  <si>
    <t>обновляется в этом году (постепенно)</t>
  </si>
  <si>
    <t>1шт.в обеденном зале до начала обеда и после</t>
  </si>
  <si>
    <t>Ника, бюджет</t>
  </si>
  <si>
    <t>первые блюда, завтрак</t>
  </si>
  <si>
    <t>нет централизованного водоснабжения, бутилированная вода</t>
  </si>
  <si>
    <t>2012г.</t>
  </si>
  <si>
    <t>да, раз в 2 часа</t>
  </si>
  <si>
    <t>Ника, антисептик муници- пальный бюджет</t>
  </si>
  <si>
    <t>2020г. 50000 руб</t>
  </si>
  <si>
    <t>Ника, жидкое мыло</t>
  </si>
  <si>
    <t>ноавится все</t>
  </si>
  <si>
    <t>иногда рыба</t>
  </si>
  <si>
    <t>да с 7.00-14.30</t>
  </si>
  <si>
    <t>да ника</t>
  </si>
  <si>
    <t xml:space="preserve">2019-5000 руб, 2020-30000 </t>
  </si>
  <si>
    <t>установлен, работает непрерывно</t>
  </si>
  <si>
    <t>имеется, из муниципального бюджета</t>
  </si>
  <si>
    <t>да 7.30-13.00</t>
  </si>
  <si>
    <t>мясное и все вкусное</t>
  </si>
  <si>
    <t>жидкое мыло, мыло хозяйственное</t>
  </si>
  <si>
    <t>установлен</t>
  </si>
  <si>
    <t>все съедается</t>
  </si>
  <si>
    <t>да, закуплено</t>
  </si>
  <si>
    <t>некоторые блюда детя не нравятся</t>
  </si>
  <si>
    <t>хотим оборудовать питьевые фонтаны</t>
  </si>
  <si>
    <t>рассольник, омлет компот из сухофруктов</t>
  </si>
  <si>
    <t>2017 году ремонт новое оборудование на 700 тыс руб</t>
  </si>
  <si>
    <t>в октябре</t>
  </si>
  <si>
    <t>да с 7.00-16.00</t>
  </si>
  <si>
    <t>сельдь с луком</t>
  </si>
  <si>
    <t>овощное рагу с гуляшом, лучше гуляш с картоф. Пюре</t>
  </si>
  <si>
    <t>в 2020г.Обновлено частично,не всё ещё пришло. Сумма общая 650 тыс руб</t>
  </si>
  <si>
    <t>да. За час до прихода детей</t>
  </si>
  <si>
    <t>да. На средства районного бюджета</t>
  </si>
  <si>
    <t>в 2020</t>
  </si>
  <si>
    <t>нравится меню в целом</t>
  </si>
  <si>
    <t>в основном дети съедают все</t>
  </si>
  <si>
    <t>в октябре: 2 производст. Стола, 2 -стелажа</t>
  </si>
  <si>
    <t>имеется</t>
  </si>
  <si>
    <t>не ведется</t>
  </si>
  <si>
    <t>частично в 2020г.</t>
  </si>
  <si>
    <t>да, с 7.30-13.00</t>
  </si>
  <si>
    <t>жидкое мыло и мыло</t>
  </si>
  <si>
    <t>разнообразие,свежие фрукты и овощи</t>
  </si>
  <si>
    <t>питьевой режим организован</t>
  </si>
  <si>
    <t>тушеная капуста, рыбные котлеты</t>
  </si>
  <si>
    <t>2020г.,191500 руб.</t>
  </si>
  <si>
    <t>Ника"АкваМусс"</t>
  </si>
  <si>
    <t xml:space="preserve"> установлен 7.30-13.30</t>
  </si>
  <si>
    <t>имеются, спонсорская помощь</t>
  </si>
  <si>
    <t>да, 1 час до прихода детей , до закрытия столовой</t>
  </si>
  <si>
    <t>бывает день, когда сплошная капуста</t>
  </si>
  <si>
    <t>школа новая. Оборудование новое с 2019г.</t>
  </si>
  <si>
    <t>бесплатное</t>
  </si>
  <si>
    <t xml:space="preserve">салат ноавится все разнообразие блюд  мясное и все вкусное разнообразие блюд разнообразие блюд супы разнообразие блюд  нравится меню в целом  разнообразие разнообразие,свежие фрукты и овощи </t>
  </si>
  <si>
    <t xml:space="preserve">      некоторые блюда детя не нравятся  сельдь с луком  все нравится     бывает день, когда сплошная капуста</t>
  </si>
  <si>
    <t>рыба иногда рыба капусту тушеную  рыбные котлеты все съедается рассольник, омлет компот из сухофруктов  овощное рагу с гуляшом, лучше гуляш с картоф. Пюре первое блюдо в основном дети съедают все тушеная капуста  тушеная капуста, рыбные котлеты рыба тушеная капуста</t>
  </si>
  <si>
    <t>2020г. 50000 руб 2012 2019-5000 руб, 2020-30000  2020г. 2015 2020 2017 году ремонт новое оборудование на 700 тыс руб в октябре в 2020г.Обновлено частично,не всё ещё пришло. Сумма общая 650 тыс руб в 2020 в октябре: 2 производст. Стола, 2 -стелажа частично в 2020г. 2020г. 2020г.,191500 руб. 2020г. школа новая. Оборудование новое с 2019г.</t>
  </si>
  <si>
    <t xml:space="preserve">Ника, жидкое мыло мыло мыло ника жидкое мыло, мыло хозяйственное ника жидкое мыло жидкое мыло жидкое мыло  жидкое мыло жидкое антибактериальное мыло жидкое мыло и мыло Ника"АкваМусс" мыло </t>
  </si>
  <si>
    <t>100 %(да да с 7.00-14.30 установлен, работает непрерывно да 7.30-13.00 установлен да, постоянно да да с 7.00-16.00 да. За час до прихода детей да да да, с 7.30-13.00 да  установлен 7.30-13.30 да, 1 час до прихода детей , до закрытия столовой да</t>
  </si>
  <si>
    <t>100%(да да ника имеется, из муниципального бюджета да антисептики да, закуплено да имеются да. На средства районного бюджета да имеется имеются да имеются, спонсорская помощь да да</t>
  </si>
  <si>
    <t>13-безналич. 2 - налич</t>
  </si>
  <si>
    <t>паровые блюда курица первые блюда, завтрак  мясные блюда</t>
  </si>
  <si>
    <t>тушеная капуста первое блюдо- суп не до конца съедают все  каши</t>
  </si>
  <si>
    <t>2011г. обновляется в этом году (постепенно) 2012г.  2020г.</t>
  </si>
  <si>
    <t>жидкое антибактериальное мыло Ника жидкое мыло  жидкое мыло</t>
  </si>
  <si>
    <t>100%(да, каждые 2 часа 1шт.в обеденном зале до начала обеда и после да, раз в 2 часа</t>
  </si>
  <si>
    <t>100 %(Ника, местный бюджет Ника, бюджет Ника, антисептик муници- пальный бюджет  Ника</t>
  </si>
  <si>
    <t>4-безналич, 1 налич</t>
  </si>
  <si>
    <t>нравится все нравится в основном все возможность включать фрукты да горячее питание котлеты мясные и рыбные все все вторые блюда салаты, супы наваристые</t>
  </si>
  <si>
    <t>нет   нет   грам гречневая каша, овсяная каша овсяная каша овсяная каша овсяная каша гороховый суп дети не съедают</t>
  </si>
  <si>
    <t>гуляш из говядины в основном съедают супы, каши каша рыбу в основном гарниры - - гарниры не доедают геркулес</t>
  </si>
  <si>
    <t>В 2017 году, СПО 78000 руб. в 2013г.на 650 тыс.руб. 2012 в 2020 году 7 лет назад август 2020г., 1 холодильник в сумме 65 тыс.руб. август 2020г., холодильник- 2 шт., мармит август 2020г., холодильник на 65000, мармит холодильные шкафы- 2 шт. август 2020г., 130 тыс.50 купили электрическую плиту за 20 тыс.в 2019 году</t>
  </si>
  <si>
    <t>жидкое мыло жидкое мыло, санитайзеры жидкое мыло рекомендованному санпин жидкое мыло антибактериальное жидкое мыло, антисептики Ника Ника жидкое мыло антибактериальное Ника</t>
  </si>
  <si>
    <t>100%(имеются, на средства ОУ да, бюджет школы и муниципалитета Ника  да  да антисептики да, бюджетные да, бюджетные да, антисептик да, бюджетные</t>
  </si>
  <si>
    <t>1-безналич,9-налич)</t>
  </si>
  <si>
    <t>2-х разовое питание</t>
  </si>
  <si>
    <t>все нормально</t>
  </si>
  <si>
    <t>сбалансированный состав, нет жареной еды</t>
  </si>
  <si>
    <t>мало творожной и молочной продукции</t>
  </si>
  <si>
    <t>овощи, гарниры</t>
  </si>
  <si>
    <t>в 2020 г.-800 тыс.-муниципальн.бюджет, сейчас идет обновление из респуб. Бюджета</t>
  </si>
  <si>
    <t>да, воды, соки, фасованное печенье, кондитерские изделия</t>
  </si>
  <si>
    <t>да, из резерва муниципалитета</t>
  </si>
  <si>
    <t>мало блюд из рыбы, нужно заменить сосиски</t>
  </si>
  <si>
    <t>гороховый суп, макароны</t>
  </si>
  <si>
    <t>да, согласно инструкции</t>
  </si>
  <si>
    <t>нет, большая нагрузка на повара и отказываются работать</t>
  </si>
  <si>
    <t>сытные блюда и свежие</t>
  </si>
  <si>
    <t>каждый по своему вкусу</t>
  </si>
  <si>
    <t>в 2015 г., сумму не знаю</t>
  </si>
  <si>
    <t>пока кусковое мыло</t>
  </si>
  <si>
    <t>да, после каждого применения пищи</t>
  </si>
  <si>
    <t>добровольное пожертвование родителей на счет школы</t>
  </si>
  <si>
    <t>вкус, качество</t>
  </si>
  <si>
    <t>столовая маленькая, нехватка площадей</t>
  </si>
  <si>
    <t xml:space="preserve">в 2019 г. </t>
  </si>
  <si>
    <t>нет, несвоевременная отчетность общепита в бухгалтерию</t>
  </si>
  <si>
    <t>не работаем по 12 дн. Меню</t>
  </si>
  <si>
    <t>да, на средства муниципалитета</t>
  </si>
  <si>
    <t>калорийность</t>
  </si>
  <si>
    <t>125 тыс.</t>
  </si>
  <si>
    <t>да, с 7 до 16</t>
  </si>
  <si>
    <t>в 2010 г.</t>
  </si>
  <si>
    <t xml:space="preserve">в 2020 г. </t>
  </si>
  <si>
    <t>все нравится, рацион полный</t>
  </si>
  <si>
    <t>квашенную капусту, тушеную свеклу</t>
  </si>
  <si>
    <t>в 2013 г., новая школа в 2020 + 2 холодильника</t>
  </si>
  <si>
    <t>"Аквамус"</t>
  </si>
  <si>
    <t>тушеная свекла</t>
  </si>
  <si>
    <t xml:space="preserve">в 2015 г. </t>
  </si>
  <si>
    <t>жидкое мыло "Акваформ"</t>
  </si>
  <si>
    <t>да, из бюджета</t>
  </si>
  <si>
    <t>нет, постоянная  смена поваров (аутсорсинг)</t>
  </si>
  <si>
    <t>2 блюдо</t>
  </si>
  <si>
    <t>да, в течении рабочего дня</t>
  </si>
  <si>
    <t>уха</t>
  </si>
  <si>
    <t>пища готовится в школьной столовой</t>
  </si>
  <si>
    <t>такого нет</t>
  </si>
  <si>
    <t>идет обновление 2020</t>
  </si>
  <si>
    <t>хозяйственное мыло</t>
  </si>
  <si>
    <t>родительский взнос</t>
  </si>
  <si>
    <t>первые, вторые блюда</t>
  </si>
  <si>
    <t>август 2020, столы, стулья на 109 тыс. руб.</t>
  </si>
  <si>
    <t>гуляж из говядины</t>
  </si>
  <si>
    <t>в 2011 на 1 млн. руб.</t>
  </si>
  <si>
    <t>картофель</t>
  </si>
  <si>
    <t>салаты</t>
  </si>
  <si>
    <t>с 7 до 10</t>
  </si>
  <si>
    <t xml:space="preserve">2-х разовое питание сбалансированный состав, нет жареной еды  сытные блюда и свежие вкус, качество разнообразие калорийность все нравится все нравится все нравится все нравится, рацион полный все нравится разнообразие затрудняюсь ответить все нравится разнообразие первые, вторые блюда гуляж из говядины калорийность разнообразие </t>
  </si>
  <si>
    <t xml:space="preserve">все нормально мало творожной и молочной продукции мало блюд из рыбы, нужно заменить сосиски все нравится столовая маленькая, нехватка площадей не работаем по 12 дн. Меню все без замечаний  все  замечаний нет  затрудняюсь ответить все нравится такого нет     </t>
  </si>
  <si>
    <t xml:space="preserve">каша овощи, гарниры гороховый суп, макароны каждый по своему вкусу суп все съедают все съедают все съедают все съедают каша квашенную капусту, тушеную свеклу каши тушеная свекла 2 блюдо уха рыба каша рыбные котлеты картофель салаты </t>
  </si>
  <si>
    <t xml:space="preserve"> в 2020 г.-800 тыс.-муниципальн.бюджет, сейчас идет обновление из респуб. Бюджета  в 2015 г., сумму не знаю в 2019 г.  нет 125 тыс. обновляется в настоящее время в 2010 г. в 2020 г.  в 2013 г., новая школа в 2020 + 2 холодильника в 2020 г. в 2015 г.  обновляется в настоящее время  идет обновление 2020 август 2020, столы, стулья на 109 тыс. руб. в 2011 на 1 млн. руб. 125 </t>
  </si>
  <si>
    <t>жидкое мыло жидкое мыло "Ника" жидкое мыло пока кусковое мыло жидкое мыло жидкое мыло жидкое мыло антибактериальное жидкое мыло жидкое мыло с дозатором мыло "Аквамус"  жидкое мыло "Акваформ" жидкое мыло жидкое мыло хозяйственное мыло антисептики жидкое мыло жидкое мыло жидкое мыло</t>
  </si>
  <si>
    <t>95% (да да, в течении дня да, согласно инструкции да, после каждого применения пищи да да да, с 7 до 16 да да да да да да да, в течении рабочего дня  да да, после каждого применения пищи да да с 7 до 10 )</t>
  </si>
  <si>
    <t xml:space="preserve">100%(да да, из резерва муниципалитета да, местный бюджет да да да, на средства муниципалитета да да да да да да да, из бюджета да, бюджетные средства  да, местный бюджет </t>
  </si>
  <si>
    <t>14-налич, 3-безналич</t>
  </si>
  <si>
    <t>нехватка площадей обеденного зала, недостаток производственных площадей</t>
  </si>
  <si>
    <t>нужна посудомоечная машина  мощностью 600 ед. в час</t>
  </si>
  <si>
    <t>не хватает на всех в конце обеда по меню</t>
  </si>
  <si>
    <t>за счет родителей</t>
  </si>
  <si>
    <t>сосиски, рыбу, тефтели, супы</t>
  </si>
  <si>
    <t>2012 г., 2 млн. руб.</t>
  </si>
  <si>
    <t>разнообразие меню</t>
  </si>
  <si>
    <t>да, 2 раза</t>
  </si>
  <si>
    <t>котлеты, каши, отварное куриное мясо</t>
  </si>
  <si>
    <t>некоторые супы</t>
  </si>
  <si>
    <t>отварная рыба, рассольник, тушеная капуста</t>
  </si>
  <si>
    <t>Антибактериальное мыло</t>
  </si>
  <si>
    <t>да, с 9 до 13 ч.</t>
  </si>
  <si>
    <t>в 2013 г.</t>
  </si>
  <si>
    <t>борщ, запеканка, суп крестьянский с курицей</t>
  </si>
  <si>
    <t>да, 2 раза в сутки по 2 часа</t>
  </si>
  <si>
    <t>всё съедают</t>
  </si>
  <si>
    <t xml:space="preserve">2012 г., </t>
  </si>
  <si>
    <t>да, 4 ч.</t>
  </si>
  <si>
    <t>да, аквамусс</t>
  </si>
  <si>
    <t>Антибактериальное мыло, ххозяйственное мыло</t>
  </si>
  <si>
    <t>да, бюджетные средства и внебюджет</t>
  </si>
  <si>
    <t>2020 г., идет обновление</t>
  </si>
  <si>
    <t>завтраки</t>
  </si>
  <si>
    <t>Ника, Аквамусс</t>
  </si>
  <si>
    <t>да, 7.30-14.30</t>
  </si>
  <si>
    <t>да, Ника, Аквамусс</t>
  </si>
  <si>
    <t>2020 г. идет обновление</t>
  </si>
  <si>
    <t>Мыло</t>
  </si>
  <si>
    <t>разнообразие и свежесть блюд</t>
  </si>
  <si>
    <t>обеды</t>
  </si>
  <si>
    <t>жидкое  антибактериальное мыло</t>
  </si>
  <si>
    <t>да,  постоянно</t>
  </si>
  <si>
    <t>все нравится разнообразие меню котлеты, каши, отварное куриное мясо разнообразие блюд борщ, запеканка, суп крестьянский с курицей  все нравится все нравится все нравится все нравится разнообразие и свежесть блюд все нравится</t>
  </si>
  <si>
    <t xml:space="preserve">  некоторые супы   замечаний нет      </t>
  </si>
  <si>
    <t>сосиски, рыбу, тефтели, супы  отварная рыба, рассольник, тушеная капуста  не оставляют всё съедают   завтраки  обеды всё съедают</t>
  </si>
  <si>
    <t>2012 г., 2 млн. руб. 2020 г. 2020 г. в 2013 г. 2020 г. 2012 г.,  2013 г. 2020 г., идет обновление  2020 г. идет обновление 2019 г. 2020 г., идет обновление</t>
  </si>
  <si>
    <t>жидкое мыло жидкое мыло Антибактериальное мыло жидкое мыло Жидкое мыло, хозяйственное мыло Жидкое мыло, хозяйственное мыло Антибактериальное мыло, ххозяйственное мыло антибактериальное мыло Ника, Аквамусс Мыло мыло жидкое  антибактериальное мыло</t>
  </si>
  <si>
    <t>100% (да да, 2 раза да, с 9 до 13 ч. да, через каждые 2 часа да, 2 раза в сутки по 2 часа да, 4 ч. да да, во время завтрака и обеда да, 7.30-14.30 да да, через каждые 2 часа да,  постоянно</t>
  </si>
  <si>
    <t>100% (да да, Аквамусс да да, бюджетные средства  да, аквамусс да, бюджетные средства и внебюджет да, Аквамусс да, Ника, Аквамусс да да, внебюджетные средства да, бюджетные средства</t>
  </si>
  <si>
    <t>10-безналич,4-налич</t>
  </si>
  <si>
    <t>разнообразное меню, овощи, фрукты</t>
  </si>
  <si>
    <t>да (за средства внебюджета)</t>
  </si>
  <si>
    <t>безналичные</t>
  </si>
  <si>
    <t>наличие рыбных блюд</t>
  </si>
  <si>
    <t>творожная запеканка</t>
  </si>
  <si>
    <t>2013 год; 890 000 руб.</t>
  </si>
  <si>
    <t>да, 4 шт., включены с 8:00 до 14:00</t>
  </si>
  <si>
    <t>имеется, заупается из внебюджета</t>
  </si>
  <si>
    <t>вкусовые предпочтения школьников не совпадают с меню</t>
  </si>
  <si>
    <t>наличие рыбы, овощей и фруктов</t>
  </si>
  <si>
    <t>2011 г.</t>
  </si>
  <si>
    <t>2 рециркулятора по 1 часу до начала и после</t>
  </si>
  <si>
    <t>свободное  меню для 9-11 кл.</t>
  </si>
  <si>
    <t>качественные продукты, разнообразие блюд</t>
  </si>
  <si>
    <t>внебюджет</t>
  </si>
  <si>
    <t>разнообразие и научный подход</t>
  </si>
  <si>
    <t>творожная запеканка, хотя лично мне очень нравится</t>
  </si>
  <si>
    <t>2012 г.1282064 р.</t>
  </si>
  <si>
    <t>буфет имеется (выпечка, вода)</t>
  </si>
  <si>
    <t>4 шт. каждые 3 часа с интервалом в 20 мин</t>
  </si>
  <si>
    <t>каши, запеканка</t>
  </si>
  <si>
    <t>2013 г.; примерно 2 млн.руб.</t>
  </si>
  <si>
    <t>мыло, антисептик</t>
  </si>
  <si>
    <t>да, 7:30-14:00</t>
  </si>
  <si>
    <t>да, городской бюджет, внебюджет</t>
  </si>
  <si>
    <t>для 10-11 классов</t>
  </si>
  <si>
    <t>разнообразие, наличие овощей и фруктов</t>
  </si>
  <si>
    <t>рыба (припущенная), творожная запеканка</t>
  </si>
  <si>
    <t>1 млн.руб, 2012 г., оборудование</t>
  </si>
  <si>
    <t>туалетное мыло, жидкое мыло</t>
  </si>
  <si>
    <t>да, в течении дня с 9 до 14</t>
  </si>
  <si>
    <t>да, Ника, внебюджет</t>
  </si>
  <si>
    <t>свободный выбор</t>
  </si>
  <si>
    <t>продукты свежие</t>
  </si>
  <si>
    <t>каши, супы, рыба</t>
  </si>
  <si>
    <t>антисептики и др.</t>
  </si>
  <si>
    <t>имеются (не достаточно), внебюджетные средства</t>
  </si>
  <si>
    <t>нравится всё</t>
  </si>
  <si>
    <t>жидкое мыло, антисептик</t>
  </si>
  <si>
    <t>да,2</t>
  </si>
  <si>
    <t>мясные изделия</t>
  </si>
  <si>
    <t>все по разному, кому что не нравится</t>
  </si>
  <si>
    <t>обязан.орг-ции горячего питания</t>
  </si>
  <si>
    <t>жидкое мыло, дез.средство</t>
  </si>
  <si>
    <t>4 шт., на все время работы столовой</t>
  </si>
  <si>
    <t xml:space="preserve">иногда, в обед хожу домой </t>
  </si>
  <si>
    <t>борщ, котлеты, нравится все</t>
  </si>
  <si>
    <t>тефтели, подлива, котлеты не все кушают</t>
  </si>
  <si>
    <t>да, 4 штуки рециркуляторов, работают с 8:00 до 16:00</t>
  </si>
  <si>
    <t>в кабинетах установлены кулеры, там и пьют</t>
  </si>
  <si>
    <t>в 2019 г. Замена обеденных  столов на 50 000 руб.</t>
  </si>
  <si>
    <t>жидкое мылов в дозаторах</t>
  </si>
  <si>
    <t>закупка за счет субсидий на иные цели</t>
  </si>
  <si>
    <t>компоты</t>
  </si>
  <si>
    <t>2009 г.</t>
  </si>
  <si>
    <t>да, имеется</t>
  </si>
  <si>
    <t>здоровое питание</t>
  </si>
  <si>
    <t>жидкое мыло, обычное мыло</t>
  </si>
  <si>
    <t>2 (внебюджет)</t>
  </si>
  <si>
    <t>разнообразные блюда, творожная запеканка, салаты</t>
  </si>
  <si>
    <t>жирная курица</t>
  </si>
  <si>
    <t>супы, каши, рыба</t>
  </si>
  <si>
    <t>2013 год, ежегодно докупаем за счет внебюджет</t>
  </si>
  <si>
    <t>имеется. Выпечка, сок, чай, слладости</t>
  </si>
  <si>
    <t>установлены</t>
  </si>
  <si>
    <t>имеется, внебюджет</t>
  </si>
  <si>
    <t>имеется, для обучающихся старших классов</t>
  </si>
  <si>
    <t>разнообразные блюда</t>
  </si>
  <si>
    <t xml:space="preserve"> безналичная</t>
  </si>
  <si>
    <t>2020 г.поставка централизованная</t>
  </si>
  <si>
    <t>нет (есть некоторые замечания)</t>
  </si>
  <si>
    <t>нет (можно доработать)</t>
  </si>
  <si>
    <t>гуляш</t>
  </si>
  <si>
    <t>иногда оставляют гречку</t>
  </si>
  <si>
    <t>сумму не помню,более 300000 руб; оборудование обновлено в этом году (сентябрь-октябрь)</t>
  </si>
  <si>
    <t>мыло хозяйственное; жидкое мыло</t>
  </si>
  <si>
    <t>да, постоянно включен в рабочее время</t>
  </si>
  <si>
    <t>да, средства выделенные из республиканского бюджета, из муниципального бюджета</t>
  </si>
  <si>
    <t>присутствие салатов, овощей</t>
  </si>
  <si>
    <t>первое блюдо, объем большой</t>
  </si>
  <si>
    <t>2020, накладные предоставлены не все</t>
  </si>
  <si>
    <t>имеются, за счет республиканского бюджета</t>
  </si>
  <si>
    <t>отсутствие однообразия</t>
  </si>
  <si>
    <t>чаще первые блюда не доедают</t>
  </si>
  <si>
    <t>антисептическое жидкое мыло</t>
  </si>
  <si>
    <t>удовлетворен</t>
  </si>
  <si>
    <t>меню не нравится (завтраки)</t>
  </si>
  <si>
    <t>не нравится, что на завтраках есть котлеты</t>
  </si>
  <si>
    <t>завтраки пересмотреть</t>
  </si>
  <si>
    <t>не остаётся</t>
  </si>
  <si>
    <t>2020 г., примерно 600 тыс.</t>
  </si>
  <si>
    <t>усттановлен</t>
  </si>
  <si>
    <t>имеется "Ника", изосептик</t>
  </si>
  <si>
    <t>нет, по меню утверж.</t>
  </si>
  <si>
    <t>блюда не повторяются, свежие овощи, всегда свежие,горячая еда</t>
  </si>
  <si>
    <t>рыбные котлеты; солянка</t>
  </si>
  <si>
    <t>2017 г.</t>
  </si>
  <si>
    <t>да, республиканские</t>
  </si>
  <si>
    <t>разнообразие, способы приготовления</t>
  </si>
  <si>
    <t>супы, рыба</t>
  </si>
  <si>
    <t>да, ежедневно с 7:40 до 12:40</t>
  </si>
  <si>
    <t>разнообразное, имеются салаты</t>
  </si>
  <si>
    <t>нет, нужны питьевые фонтанчики</t>
  </si>
  <si>
    <t>рыбу, т.к. не приучены; суп, т.к. большие объемы</t>
  </si>
  <si>
    <t>в 2020 году, поставка была централизованная</t>
  </si>
  <si>
    <t>да, по утвержденному графику</t>
  </si>
  <si>
    <t>да, за счет республиканских средств</t>
  </si>
  <si>
    <t>иногда рыбу</t>
  </si>
  <si>
    <t>с утра до окончания работы</t>
  </si>
  <si>
    <t>5 лет, около 67 000 руб</t>
  </si>
  <si>
    <t>да, ежедневно, постоянно</t>
  </si>
  <si>
    <t>да, выд.из бюджета</t>
  </si>
  <si>
    <t>да, на средства бюджета района</t>
  </si>
  <si>
    <t>рацион питания</t>
  </si>
  <si>
    <t>на обед</t>
  </si>
  <si>
    <t>завтрак: нет молочных каш, одно мясо</t>
  </si>
  <si>
    <t>кто как</t>
  </si>
  <si>
    <t>2020 г, республиканская программа</t>
  </si>
  <si>
    <t>жидкое мыло+хозяйственное мыло</t>
  </si>
  <si>
    <t>да, с утра 7:30 до 14:30</t>
  </si>
  <si>
    <t>завтраки слишком уплотненные</t>
  </si>
  <si>
    <t>на обед не съедают</t>
  </si>
  <si>
    <t>всё новое, школа действует с 2015 года</t>
  </si>
  <si>
    <t>мыло хозяйственное, жидкое мыло</t>
  </si>
  <si>
    <t>имеются средства, приобретены за счет субсидий из бюджета Чебоксарского района и республиканского</t>
  </si>
  <si>
    <t>родительский комитетведет сбор поклассно и сдает завхозу для внесения на счет школы</t>
  </si>
  <si>
    <t>да (на районные средства)</t>
  </si>
  <si>
    <t>2020 г., 280 000 руб.</t>
  </si>
  <si>
    <t>да, с 8:00, непрерывно до окончания работы столовой</t>
  </si>
  <si>
    <t>питаются в соседней школе (на базе Вурман-Сюктерской СОШ)</t>
  </si>
  <si>
    <t>привозное питание</t>
  </si>
  <si>
    <t>объем большой, не всегда все съедают</t>
  </si>
  <si>
    <t>помещение для приема блюд</t>
  </si>
  <si>
    <t>удовл.</t>
  </si>
  <si>
    <t>2020 г.; 1000000 руб.</t>
  </si>
  <si>
    <t>изосептик, тетрасептик</t>
  </si>
  <si>
    <t>республ.</t>
  </si>
  <si>
    <t>на обед оставляют не съеденными</t>
  </si>
  <si>
    <t>мыло хозяйственное</t>
  </si>
  <si>
    <t>наличными</t>
  </si>
  <si>
    <t>картофельное пюре, свежие овощи</t>
  </si>
  <si>
    <t>завтрак мясной, рыбу не любят; 1-суп с картошкой, 2-картошка, 3-винегрет</t>
  </si>
  <si>
    <t>винегрет, котлеты, компоты не нравятся, хотят чай, какао</t>
  </si>
  <si>
    <t xml:space="preserve">разнообразное меню, овощи, фрукты наличие рыбных блюд наличие рыбы, овощей и фруктов качественные продукты, разнообразие блюд разнообразие и научный подход разнообразие блюд разнообразие, наличие овощей и фруктов продукты свежие каши, супы мясные изделия борщ, котлеты, нравится все  салаты здоровое питание разнообразные блюда, творожная запеканка, салаты наличие рыбных блюд разнообразные блюда </t>
  </si>
  <si>
    <t xml:space="preserve">нравится всё      жирная курица   </t>
  </si>
  <si>
    <t>рыбу творожная запеканка рыбные блюда рыбные блюда творожная запеканка, хотя лично мне очень нравится каши, запеканка рыба (припущенная), творожная запеканка каши, супы, рыба рыбу все по разному, кому что не нравится тефтели, подлива, котлеты не все кушают рыбные котлеты компоты  супы, каши, рыба первое блюдо супы</t>
  </si>
  <si>
    <t xml:space="preserve">2013 г. 2013 год; 890 000 руб. 2011 г.  2012 г.1282064 р. 2013 г.; примерно 2 млн.руб. 1 млн.руб, 2012 г., оборудование 2016 2007 2013 2012 в 2019 г. Замена обеденных  столов на 50 000 руб. 2009 г.  2013 год, ежегодно докупаем за счет внебюджет  </t>
  </si>
  <si>
    <t xml:space="preserve">мыло мыло жидкое мыло жидкое мыло Ника мыло, антисептик туалетное мыло, жидкое мыло антисептики и др. жидкое мыло, антисептик жидкое мыло, дез.средство жидкое мыло жидкое мылов в дозаторах Ника жидкое мыло, обычное мыло мыло мыло мыло </t>
  </si>
  <si>
    <t xml:space="preserve">100 %(да да, 4 шт., включены с 8:00 до 14:00 2 рециркулятора по 1 часу до начала и после да 4 шт. каждые 3 часа с интервалом в 20 мин да, 7:30-14:00 да, в течении дня с 9 до 14 установлен да,2 4 шт., на все время работы столовой да, 4 штуки рециркуляторов, работают с 8:00 до 16:00 да да, установлен 4 установлены да да </t>
  </si>
  <si>
    <t xml:space="preserve">100 % (да (за средства внебюджета) имеется, заупается из внебюджета имеются внебюджет да, внебюджет да, городской бюджет, внебюджет да, Ника, внебюджет имеются (не достаточно), внебюджетные средства да, местный бюджет да, внебюджет да, внебюджет закупка за счет субсидий на иные цели да, имеется 2 (внебюджет) имеется, внебюджет да да </t>
  </si>
  <si>
    <t>17-безналич</t>
  </si>
  <si>
    <t>питаются в соседней школе (на базе Вурман-Сюктерской СОШ) привозное питание</t>
  </si>
  <si>
    <t>разнообразное гуляш присутствие салатов, овощей отсутствие однообразия вторые блюда  блюда не повторяются, свежие овощи, всегда свежие,горячая еда разнообразие, способы приготовления разнообразное, имеются салаты первые блюда разнообразие мясные изделия разнообразие блюд  рацион питания разнообразие все рацион питания разнообразие блюд разнообразие  разнообразие блюд разнообразное меню котлеты рацион питания</t>
  </si>
  <si>
    <t>завтраки пересмотреть  нет молочных продуктов   нет    все хорошо завтрак: нет молочных каш, одно мясо  завтраки слишком уплотненные  замечаний нет     замечаний нет завтрак мясной, рыбу не любят; 1-суп с картошкой, 2-картошка, 3-винегрет</t>
  </si>
  <si>
    <t>первые блюда иногда оставляют гречку первое блюдо, объем большой чаще первые блюда не доедают рыба не остаётся рыбные котлеты; солянка супы, рыба рыбу, т.к. не приучены; суп, т.к. большие объемы иногда рыбу рыба все   на обед кто как  на обед не съедают    рыба объем большой, не всегда все съедают не оставляют на обед оставляют не съеденными винегрет, котлеты, компоты не нравятся, хотят чай, какао</t>
  </si>
  <si>
    <t>2020 г.поставка централизованная сумму не помню,более 300000 руб; оборудование обновлено в этом году (сентябрь-октябрь) 2020, накладные предоставлены не все 2015 г. 2020 год 2020 г., примерно 600 тыс. 2017 г.  в 2020 году, поставка была централизованная 2020 год 2020 г. 5 лет, около 67 000 руб 2013 г. 2020 да 2020 г, республиканская программа 2020 всё новое, школа действует с 2015 года 2020 г. 2020 г., 280 000 руб.    2020 г.; 1000000 руб. частично 2020 г.</t>
  </si>
  <si>
    <t>жидкое мыло мыло хозяйственное; жидкое мыло жидкое мыло антисептическое жидкое мыло мыло жидкое мыло жидкое антибактериальное мыло жидкое антибактериальное мыло жидкое мыло мыло Ника жидкое мыло, антисептик жидкое мыло жидкое мыло мыло хозяйственное; жидкое мыло жидкое мыло+хозяйственное мыло жидкое мыло мыло хозяйственное, жидкое мыло жидкое мыло жидкое антибактериальное мыло  мыло жидкое мыло изосептик, тетрасептик мыло хозяйственное мыло жидкое</t>
  </si>
  <si>
    <t xml:space="preserve">100 %( по графику да, постоянно включен в рабочее время да да да усттановлен да да, ежедневно с 7:40 до 12:40 да, по утвержденному графику да с утра до окончания работы да, ежедневно, постоянно да да да да, с утра 7:30 до 14:30 да установлен да да, с 8:00, непрерывно до окончания работы столовой </t>
  </si>
  <si>
    <t>100% ( средства выделенные из республиканского бюджета, из муниципального бюджета имеются, за счет республиканского бюджета да да имеется "Ника", изосептик да, республиканские да да, за счет республиканских средств да, бюджет да да, выд.из бюджета да, на средства бюджета района да да да, за счет республиканских средств да имеются средства, приобретены за счет субсидий из бюджета Чебоксарского района и республиканского да (на районные средства) да, на средства бюджета  да да республ. да да, республиканские</t>
  </si>
  <si>
    <t>1-безналич, 24-налич</t>
  </si>
  <si>
    <t>все нравится  разнообразие    мясные блюда наличие фруктов и салатов наличие фруктов первые блюда все нравится разнообразие меню котлеты, каши, отварное куриное мясо разнообразие блюд борщ, запеканка, суп крестьянский с курицей  все нравится все нравится все нравится все нравится разнообразие и свежесть блюд все нравится 2-х разовое питание сбалансированный состав, нет жареной еды  сытные блюда и свежие вкус, качество разнообразие калорийность все нравится все нравится все нравится все нравится, рацион полный все нравится разнообразие затрудняюсь ответить все нравится разнообразие первые, вторые блюда гуляж из говядины калорийность разнообразие  разнообразные супы, тефтельки своими руками все блюда разнообразие и калорийность -  все разнообразие все разнообразие разнообразие супы разнообразие все разнообразие каждодневная еда по меню разнообразие   все учтена сезонность блюд присутствие полезных блюд горячий обед котлеты, каши разнообразие блюд вторые блюда разнообразие блюд фрукты каши, котлеты мясные, котлеты рыбные вторые блюда  всё разнообразие блюд разнообразие полноценное горячее питание салаты, фрукты, овощи все нравится разнообразие  сбалансированность разнообразие готовят хорошо Много мясных и рыбных блюд все нравится\ все  разнообразие, доступность продуктов, наличие овощей комплексный обед, салаыты  из свежих овощей вторые блюда нравится все все простой набор продуктов фрикадельки, котлеты простота нравится все Полноценная, вкусная еде  вторые блюда разнообразие  все нравится одноразовое полноценное питание  нравится все вторые блюда обед первое блюдо увеличение мясных и молочных блюд вторые, третьи блюда обед плов рыба разнообразие блюд гуляш, котлеты первое блюдо вторые блюда все все хорошо все по утрам- молочная  разнообразие блюд полноценное питание, есть салаты, на выбоа 1 и 2 блюда плотное,сытное питание размер блюд сбалансированное, вкусное питание соответствие санитарно-гигиеническим нормам   разнообразное,сытное, сбалансированное все все нравится все разнообразие блю  д разнообразие блю  д наличие салатов из свежих овощей салаты, компоты  претензий нет чере  дуемость блю  д чере  дование блю  д разнообразие блю  д первые блюда капуста тушеная все нравится горячий суп первые блюда выпечка все нравится пищевая ценность все нравится хорошо готовят все нравится все нравится разнообразие блюд сбалансированное меню рацион, калорийность еда всегда горячая разнообразие блюд нравится все разнообразие блюд разнообразие блюд разнообразие блюд разнообразие блюд многообразность стало разнообразное меню разнообразное меню разнообразное меню все устраивает разнообразие блюд разнообразие блюд разнообразие блюд включение рыбы нравится все все паровые блюда курица первые блюда, завтрак  мясные блюда разнобразное меню, вторые блюда мясные блюда все мясные блюда салат вторые блюда разнообразие бдюд разнообразие бдюд мясные блюда салаты, первое и второе блюда каши,фрукты каши все мясные блюда свежесть и разнообразие блюд свежеприготовленные; горячие блюда сбалансированность Разнообразие блюд; присутствие салатов и каш.   всё в основном все каша разнообразие салатов каши молочные все устраивает все нравится разнообразное гуляш присутствие салатов, овощей отсутствие однообразия вторые блюда  блюда не повторяются, свежие овощи, всегда свежие,горячая еда разнообразие, способы приготовления разнообразное, имеются салаты первые блюда разнообразие мясные изделия разнообразие блюд  рацион питания разнообразие все рацион питания разнообразие блюд разнообразие  разнообразие блюд разнообразное меню котлеты рацион питания нравится все нравится в основном все возможность включать фрукты да горячее питание котлеты мясные и рыбные все все вторые блюда салаты, супы наваристые  мясные блюда разнообразие все нравится котлеты с макаронами ассортимент витаминизация  обучающихся салат ноавится все разнообразие блюд  мясное и все вкусное разнообразие блюд разнообразие блюд супы разнообразие блюд  нравится меню в целом  разнообразие разнообразие,свежие фрукты и овощи  все разнообра- зие разнообразие блюд все все, особенно запеканка все первые блюда богатый набор витаминов все все все все нравится нравится не всё сбалансированное и разнообразное качественное питание  разнообразие рыба припущенная в соусе первые блюда салаты, первые блюда разнообразие котлеты собственного производства первые блюда, салаты свежая еда  все нравится разнообразие блюд разнообразие блюд ничего вторые блюда  разнообразное  все вкусно разнообразное меню, вкусные блюда разнообразное меню, вкусно готовят здоровое, сбалансированное меню меню разнообразное сбалансированность меню разнообразное меню, овощи, фрукты наличие рыбных блюд наличие рыбы, овощей и фруктов качественные продукты, разнообразие блюд разнообразие и научный подход разнообразие блюд разнообразие, наличие овощей и фруктов продукты свежие каши, супы мясные изделия борщ, котлеты, нравится все  салаты здоровое питание разнообразные блюда, творожная запеканка, салаты наличие рыбных блюд разнообразные блюда  усиленный завтрак дети едят лучше чем горячий обед разнообразие разнообразие первые блюда ассортимент, качество приготовления</t>
  </si>
  <si>
    <t>все нравится  говядина, мясо низкого качества говядина, мясо низкого качества   некоторые супы   замечаний нет       все нормально мало творожной и молочной продукции мало блюд из рыбы, нужно заменить сосиски все нравится столовая маленькая, нехватка площадей не работаем по 12 дн. Меню все без замечаний  все  замечаний нет  затрудняюсь ответить все нравится такого нет      много каши   нет -  нет нет нет нет нет большое количество капусты, строгое наличие свеж. овощей, не дается вариация, жаркое надо нет молочных продуктов нет -   -   нет ежедневный салат из капусты и компоты   все нравится    суп крестьянский мне нравится в меню всё     без замечаний замечаний нет замечаний нет  нет замечаний нет молочных блюд много компотов, нет чая какао нет замечаний много блюд из картофеля жалоб нет Разнообразить салаты для 1-4 кл. нет замечаний  компот из сухофруктов Рисовая каша на воде, а не на молоке.  Тушеная капуста. нет жалоб нет разнообразия салатов нет жалоб нет замечаний в меню много блюд из картофеля, компотов замечаний нет разнообразные салаты надо включать нет замечаний нет замечаний  нет разнообразия салатов замечаний нет холодные блюда все нравится нет жалоб  5,56 % (супы)  все нравится Лично мне все блюда нравятся, замечаний нет нет  неи все нравится все нравится все нравится таковых нет тушеная капуста и салат из квашеной капусты много каши, жирное все нравится   в меню день, когда все блюда включают капусту    нет возможности делать разнообразное меню для старшего звена    6 день меню (суббота) все нравится замечаний нет нет  замечаний нет  нет все нравится все устраивает  меню составлено для городских школ и не ориентировано на возможности школы  капустный день, день красной свеклы  нет замечаний перебор одних и тех же продуктов, отсутствие возможности замены продуктов в отдельные дни меню, салат из свежей капусты и тушеная капуста невозможность замены другими продуктами полуфабрикаты все нравится все нравится нет  побольше витаминных блюд  рыбные котлеты   все удовлетворяет  рыбные котлеты замечания не имеетсыя таког нет нет  меню нравится нет нет   недостаточно разнообразное нет разнообразия 3-го блюда таковых нет нет блюда из квашеной капусты с гуляшом из говядины дают капусту тушеную меню которое предложено Роспотребнадзором при приготовлении обеда повторяются блюда из одного вида продукта 6-й день предложенного меню для 1-4 классов: все блюда содержат капусту нет завтраки пересмотреть  нет молочных продуктов   нет    все хорошо завтрак: нет молочных каш, одно мясо  завтраки слишком уплотненные  замечаний нет     замечаний нет завтрак мясной, рыбу не любят; 1-суп с картошкой, 2-картошка, 3-винегрет нет   нет   грам гречневая каша, овсяная каша овсяная каша овсяная каша овсяная каша гороховый суп дети не съедают Овощное рагу       некоторые блюда детя не нравятся  сельдь с луком  все нравится     бывает день, когда сплошная капуста нет гречка однообразные блюда. В один день щи из капусты, тушеная капуста, салат из капусты однообразные блюда. В один день щи из капусты, тушеная капуста, салат из капусты  ежедневное содержание капусты в меню 14,3 %(Больше разнообразия) один вид супа кондитерские изделия        иногда остывает еда нравится всё      жирная курица    рыбные блюда</t>
  </si>
  <si>
    <t>котлеты разное  котлеты   все съедают тушеная капуста нет овощи рыба сосиски, рыбу, тефтели, супы  отварная рыба, рассольник, тушеная капуста  не оставляют всё съедают   завтраки  обеды всё съедают каша овощи, гарниры гороховый суп, макароны каждый по своему вкусу суп все съедают все съедают все съедают все съедают каша квашенную капусту, тушеную свеклу каши тушеная свекла 2 блюдо уха рыба каша рыбные котлеты картофель салаты  суп, рыба супы нет -  биточки обычно съедают все иногда супы   фрукты, сыр рыба припущенная все съедают суп рассольник, рыбу у каждого ученика по разному таких блюд нет (некоторые дети не кушают колбасы, рыбные котлеты) суп     съедают все суп, компоты  только частично начальные классы сцпы не доедают, сытые уже  таких нет супы капусту тушеную  первые блюда иногда оставляют суп   1 блюда не съедают суп с капустой  практически съедают все второе, гарниры  каши хлебобулочные продукты каши котлеты, овсяная каша салат из капусты нет квашенная капуста суп тушеную капусту, рисовую кашу съедают все   суп супы квашеная капуста салаты (квашенная капуста) салат из красной свеклы и рис суп  пшенная каша  рыба, рис овсяную кашу  печень, рыбу все съедают все съедают, есть отдельные личности, которые не любят тот или иной продукт почти все съедают остается рыба первые блюда все съедают нет первые блюда первое блюдо (супы) капусту тушеную первые блюда супы не оставляют перловую кашу, борщ нет старшие классы манную кашу первые блюда (супы) каша вязкая, иногда котлеты, но не из-за качества, а капризы детей по разному, в зависимости от предпочтения вкусовых иногда рыба(вкусовые предпочтения индивида) систематического не съедания нет системности нет каша в зависимости от вкусовых предпочтений в зависимости от вкусовых предпочтений кашу в зависимости от вкусовых предпочтений суп гороховый  первые блю  да тушеная капуста салат из квашеной капусты рыбу, капусту (салат) рыбные блюда, морковный салат, компот из сухофруктов первые блюда капуста тушеная тушена капуста, салат свекольный рыба, рыбные котлеты, кисель супы все съедают компот с изюмом, макароны с котлетами не оставляют  тушеная капуста, квашеная капуста, огурцы соленые тушеная капуста все съедают капуста рыбные блюда суп капуста вторые блюда иногда все съедают все съедают съедают съедают все капуста, рыба  тушеная капуста, борщ борщ, тушеная капуста рыба рыбная котлета борщ и салат из свеклы почти ничего не оставляют, иногда гороховый суп такого не было все съедают все съедают тушеная капуста первое блюдо- суп не до конца съедают все  каши супы первое блюдо рыбная котлета рыбная котлета все съедают  все съедают не оставляют гречка все съедают супы нет не оставляют гречку капуста тушеная супы Супы и каши, блюда из свеклы гречневая каша  иногда не съедают котлеты иногда первые блюда первое каши пшеная, пшеничная компот из чернослива, из изюма рыбу, капусту рыба, каши не всегда съедают первые блюда первые блюда иногда оставляют гречку первое блюдо, объем большой чаще первые блюда не доедают рыба не остаётся рыбные котлеты; солянка супы, рыба рыбу, т.к. не приучены; суп, т.к. большие объемы иногда рыбу рыба все   на обед кто как  на обед не съедают    рыба объем большой, не всегда все съедают не оставляют на обед оставляют не съеденными винегрет, котлеты, компоты не нравятся, хотят чай, какао гуляш из говядины в основном съедают супы, каши каша рыбу в основном гарниры - - гарниры не доедают геркулес рыбу, капусту кисель, гречневая каша капуста тушеная овощное рагу рыба иногда рыба капусту тушеную  рыбные котлеты все съедается рассольник, омлет компот из сухофруктов  овощное рагу с гуляшом, лучше гуляш с картоф. Пюре первое блюдо в основном дети съедают все тушеная капуста  тушеная капуста, рыбные котлеты рыба тушеная капуста молочные нет нет кашу на обед- первое блюдо (говорят много) мясные продукты оставляют несъеденными завтрак, молочные продукты первое творог   капуста тушеная съедают все остается и первое и второе суп  борщ, гречка гречка творожные продукты, тушеная капуста борщ  блюда с капустой салат из капусты, капуста тушеная тушеная капуста рыбная котлета каша, супы съедается все полностью рыба каши первые блюда - супы суп    иногда супы иногда остаются котлеты, каша салат из свеклы, супы каши, супы первые блюда, котлеты практически все съедают рыбу творожная запеканка рыбные блюда рыбные блюда творожная запеканка, хотя лично мне очень нравится каши, запеканка рыба (припущенная), творожная запеканка каши, супы, рыба рыбу все по разному, кому что не нравится тефтели, подлива, котлеты не все кушают рыбные котлеты компоты  супы, каши, рыба первое блюдо супы тушеная капуста, гречневая каша рыба рыба винигрет, гарнир рис рыба, суп</t>
  </si>
  <si>
    <t xml:space="preserve">2014 г  нет   2020 г., сумму не знаю 2020 г., 6000 руб. 2013 г. 2020 г., холодильник, мармит 2015 г.   2012 г., 2 млн. руб. 2020 г. 2020 г. в 2013 г. 2020 г. 2012 г.,  2013 г. 2020 г., идет обновление  2020 г. идет обновление 2019 г. 2020 г., идет обновление  в 2020 г.-800 тыс.-муниципальн.бюджет, сейчас идет обновление из респуб. Бюджета  в 2015 г., сумму не знаю в 2019 г.  нет 125 тыс. обновляется в настоящее время в 2010 г. в 2020 г.  в 2013 г., новая школа в 2020 + 2 холодильника в 2020 г. в 2015 г.  обновляется в настоящее время  идет обновление 2020 август 2020, столы, стулья на 109 тыс. руб. в 2011 на 1 млн. руб. 125  2014г.  2012г.- 1млн. 200 тыс.руб. в 2015г. 2014г. на сумму 700 тыс. руб.  2013г. 2020г. на сумму 81 тыс.руб. 2016г. 350000руб. в 2012 г. 2013г. оборудование новое в данное время поступает в сентябре 2020 года 2014г.  2016г. в 2020г. не менялось ждем мебель для столовой 2017 год 2020 г. обновляется в этом году в этом году обновляется, но не все оборудование еще получено 2020 обновляется 2013 г., 2019 г.; 500 тыс.250 тыс. 2012 2020 г., не все еще поставлено 2020 год школа новая, оборудование все новое 2019 2020 г. 2020 г. Еще не закончилось обновление 2017 г., 1 млн. руб. 2013 г. 2013 г.  2013 г.  2013 г. 25 лет назад 2020 г. 2013 г. 800 тыс. 2015 г. 2020 г. 180 тыс. руб. нет 2013г., больше 1 млн. руб весна 2020 г. Холодильники 2020 г. 78 тыс. руб. не обновлялось 2020 г. 2020 г. 100 тыс. руб. 2005 г. 2020 г. 100 тыс. руб. август 2020 г., холодильный шкаф не обновлялось 2020 г. 2020 г.  2020 г. На 1 млн. руб. 2020 г. 2014 г. Новая столовая  2020 г. Холодильник, морозильник очень давно  2010 2017 2010 2012 2020г., полностью не поставили в 2020г. 2017 в процессе 2016 - новые 2014 оборудование пока не получили, но должны получить 2020 2016г., 2019-тестомес 27тыс. 2020 2019, холодильник, морозильный, ждем эл.питу 2020 2013 г. На сумму &gt;350 тыс. не помню, до 2015г. 2020г.(на сумму 250000 руб)82697,48=332697,48+110765,63=443463,11 ежегодно при текущем ремонте 2013 г. в 2013 году, на 2000 тыс. в 2020г. Холодильн. Обор. 2020г., 259 тыс. 2003г. ≈на400000руб 2 холодильника, 26 августа 2020, сумма- 51501,02 235669-34(август,сентябрь 2020г.) 6 лет на 750000р. 2015г.          750000 руб. 2013г., на сумму 901494,60 2016г.  в сентябре 2020г., 60000руб. в 2020г.начало поступать технолог. обору  дование ч/з Министерство 2020 (только поступа-  ют) ожи  даем в ноябре 2012 г. 2020 г. 2013 г. 1992, частично в 2020 г. 2012 г. На 1 млн., август 2020 г. Холодильное оборудование на 240 тыс. 2020 г.  2019 г-50 т., 2020 г.-2 млн. руб. 2020 г. 2020 г. 60 тыс., холодильный шкаф 2019 г. 2019 г. стеллаж, мармит в 2012 г. не владею информацией обновляется в 2020 г. в 2020 г. в 2020 г. в 2012 г. в октябре 2020 г. обновляется 2020 г. в 2020 г. в 2020 г. в 2020 г. в начале ноября в 2020 г., 20000 руб. сентябрь-октябрь 2020 г. в 2020 г. в 2020 г. - частично в 2020 г.  в октябре 2020 г. 2011г. обновляется в этом году (постепенно) 2012г.  2020г. в 2020г. Около 2,5 млн. руб. 2008г.(во время открытия школы(, сейчас идет обновление в текущем году, 2020г. 20013 г. 2012г., 820000 руб. 2020г. обновляется в настоящее время идет обновления 2020г. 2020г. Оборудование 2020г. 2013г.,2020г. 2020г.(120000 руб) в этом годуна  на семьсот тысяч 2013 год в этом году, на сумму 175000 рублей Работаю 1 год, пока не знаю 2015 год. Сумму не помню, т.к. я тогда директором не был. 2015 обновляется в этом учебном году, пока не все оборудование поступило 2019 (80000 руб.) 2018 г., 162000 руб. 2012 г., 55 тыс. в сентябре 2020 г., 56000 руб. обновление идет в этом году, пока суммы не подсчитаны 2018 год 2019 год 2020 г.поставка централизованная сумму не помню,более 300000 руб; оборудование обновлено в этом году (сентябрь-октябрь) 2020, накладные предоставлены не все 2015 г. 2020 год 2020 г., примерно 600 тыс. 2017 г.  в 2020 году, поставка была централизованная 2020 год 2020 г. 5 лет, около 67 000 руб 2013 г. 2020 да 2020 г, республиканская программа 2020 всё новое, школа действует с 2015 года 2020 г. 2020 г., 280 000 руб.    2020 г.; 1000000 руб. частично 2020 г. В 2017 году, СПО 78000 руб. в 2013г.на 650 тыс.руб. 2012 в 2020 году 7 лет назад август 2020г., 1 холодильник в сумме 65 тыс.руб. август 2020г., холодильник- 2 шт., мармит август 2020г., холодильник на 65000, мармит холодильные шкафы- 2 шт. август 2020г., 130 тыс.50 купили электрическую плиту за 20 тыс.в 2019 году 2015 г. 2020 г. 2018 1991 2014 г. август 2020 г. 2014 г. 2020г. 50000 руб 2012 2019-5000 руб, 2020-30000  2020г. 2015 2020 2017 году ремонт новое оборудование на 700 тыс руб в октябре в 2020г.Обновлено частично,не всё ещё пришло. Сумма общая 650 тыс руб в 2020 в октябре: 2 производст. Стола, 2 -стелажа частично в 2020г. 2020г. 2020г.,191500 руб. 2020г. школа новая. Оборудование новое с 2019г. 2 холод., 1 разд. стол в 2020г. на сумму 140тыс.руб 2014г.на сумму 300000руб. 2013г., 837 тыс. обновля- ется 2013г., 300 тыс. 2014г.на сумму 1,5 млн. руб. нет не обновля-лось с момента открытия школы, с 2009г. 2016г. обновляется в 2020- 2021уч.году нет 2020 г. 180 тыс. 2020 г. холодильное оборудование, 51 тыс. руб. 2020 г. 200 тыс. руб. 2013 г. 700 тыс. руб. 2012 г. 2013 г. . 2020 г. полностью не завершено 2020 г. идет поступление средств 212 г. 580 тыс. руб. 2013 г., 1500000 2013 г. 7-10 лет нет да летом 2020 г. (холодильники) затрудняюсь ответить 2012 г, 500 тыс. 2020 2018, 2020  2012 год; 1281284,77-сумма 2012 г. На 800 000 руб., 05.11.2020 на 160 841 руб. поставка оборудования в 2008 году, обновление оборудования в 2020 году; 1000052 2020 г. обновлялось в сентябре 2020, поставка осуществлялась централизовано два года назад 2013 г. 2013 год; 890 000 руб. 2011 г.  2012 г.1282064 р. 2013 г.; примерно 2 млн.руб. 1 млн.руб, 2012 г., оборудование 2016 2007 2013 2012 в 2019 г. Замена обеденных  столов на 50 000 руб. 2009 г.  2013 год, ежегодно докупаем за счет внебюджет   2012 г. 2013, 2020 г., 1млн.200 т. 2020 г., холодильное оборудование, мармиты 2020 г. (4 холодильника и мармиты, остальное оборудование 1980 г.) </t>
  </si>
  <si>
    <t>жидкоке мыло жидкое мыло жидкое мыло Антибактериальное мыло жидкое мыло Жидкое мыло, хозяйственное мыло Жидкое мыло, хозяйственное мыло Антибактериальное мыло, ххозяйственное мыло антибактериальное мыло Ника, Аквамусс Мыло мыло жидкое  антибактериальное мыло жидкое мыло жидкое мыло "Ника" жидкое мыло пока кусковое мыло жидкое мыло жидкое мыло жидкое мыло антибактериальное жидкое мыло жидкое мыло с дозатором мыло "Аквамус"  жидкое мыло "Акваформ" жидкое мыло жидкое мыло хозяйственное мыло антисептики жидкое мыло жидкое мыло жидкое мыло жидкое хоз.мыло жидкое мыло   жидкое мыло жидкое мыло  жидкое мыло  жидкое мыло жидкое мыло антибактериальное   жидкое мыло мыло, жидкое мыло жидкое мыло мыло кусковое жидкое мыло, антисептик для рук Ника жидкое мыло жидкое мыло жидкое мыло дезинфицирующие средства, мыло хоз.мыло; жидкое мыло мыло жидкое мыло (разное) Ника мыло (жидкое, твердое) жидкое мыло жидкое мыло хоз.мыло; жидкое мыло мыло Ника, мыло жидкое мыло жидкое, мыло хозяйственное жидкое мыло жидкое мыло жидкое мыло жидкое мыло жидкое мыло жидкое мыло Ника Ника мыло Ника \ника, \сульфохлор Ника житкое жидкое мыло жидкое мыло Ника жидкое мыло Ника жидкое мыло Ника жидкое, хозяйственное мыло хлзяйственное мыло жидкое мыло  Ника жидкое мыло жидкое мыло жидкое, туалетное мыло жидкое мыло  жидкое мыло жидкое мыло жидкое мыло жидкое мыло жидкое мыло жидкое мыло жидкое мыло жидкое мыло Ника жидкое мыло Н  жидкое мыло жидкое мыло мыло жидкое мыло Ника жидкое мыло, хоз. жидкое мыло жидкое мыло мыло антибактериальное хозяйственное мыло,жидкое мыло(антибакт.) мыло мыло,жидкое мыло антибактериальное мыло антибактериальное мыло антибактериальное мыло антибактериальное мыло антибактериальное мыло 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"Ника" жидкое мыло жидкое мыло жидкое мыло жидкое мыло Ника мыло жидкое  жидкое мыло "Ника" жидкое мыло в дозаторах жидкое мыло в дозаторах жидкое мыло жидкое мыло жидкое мыло "Ника" жидкое мыло жидкое мыло с дозатором "Ника" жидкое мыло жидкое мыло "Ника" жидкое мыло Ника жидкое мыло жидкое мыло жидкое мыло жидкое антибактериальное мыло Ника жидкое мыло  жидкое мыло жидкое мыло жидкое мыло жидкое мыло жидкое мыло,антисептик жидкое мыло мыло жидкое жидкое мыло жидкое мыло жидкое мыло антибактериальное жидкое мыло, антисептик жидкое мыло жидкое мыло жидкое хозяйственное мыло жидкое мыло жидкое мыло мыло жидкое; антисептическое средство мыло мыло, жидкое мыло   мыло хозяйственное, туалетное мыло жидкое хоз.мыло мыло мыло мыло мыло (жидкое) жидкое мыло мыло хозяйственное; жидкое мыло жидкое мыло антисептическое жидкое мыло мыло жидкое мыло жидкое антибактериальное мыло жидкое антибактериальное мыло жидкое мыло мыло Ника жидкое мыло, антисептик жидкое мыло жидкое мыло мыло хозяйственное; жидкое мыло жидкое мыло+хозяйственное мыло жидкое мыло мыло хозяйственное, жидкое мыло жидкое мыло жидкое антибактериальное мыло  мыло жидкое мыло изосептик, тетрасептик мыло хозяйственное мыло жидкое жидкое мыло жидкое мыло, санитайзеры жидкое мыло рекомендованному санпин жидкое мыло антибактериальное жидкое мыло, антисептики Ника Ника жидкое мыло антибактериальное Ника Жидкое мыло "Ника" Жидкое мыло "Ника"  Жидкое мыло, хозяйственное мыло жидкое мыло Жидкое мыло "Ника" жидкое мыло Ника, жидкое мыло мыло мыло ника жидкое мыло, мыло хозяйственное ника жидкое мыло жидкое мыло жидкое мыло  жидкое мыло жидкое антибактериальное мыло жидкое мыло и мыло Ника"АкваМусс" мыло  3 хоз.мыло жидкое мыло жидкое мыло жидкое мыло антибактериальное жидкое мыло жидкое мыло антибактериальное Ника жидкое мыло антибактериальное Ника жидкое мыло антибактериальное жидкое мыло Жидкое мыло "Ника" Жидкое мыло жидкое мыло "Ника" твердое и жидкое мыло Жидкое мыло жидкое мыло Жидкое мыло Жидкое мыло жидкое мыло, Ника Жидкое мыло, Ника,мыло хозяйственное мыло мыло жидкое мыло жидкое мыло Ника мыло, антисептик туалетное мыло, жидкое мыло антисептики и др. жидкое мыло, антисептик жидкое мыло, дез.средство жидкое мыло жидкое мылов в дозаторах Ника жидкое мыло, обычное мыло мыло мыло мыло  жидкое мыло "Ника" жидкое мыло "Ника" жидкое мыло "Ника" жидкое мыло "Ника" жидкое гель-мыло</t>
  </si>
  <si>
    <t>меню разработано в соответствии с сезонными особенностями</t>
  </si>
  <si>
    <t xml:space="preserve"> Жидкое мыло "Ника"</t>
  </si>
  <si>
    <t>есть (аренда)</t>
  </si>
  <si>
    <t>было бы хорошо иметь в республике несколько меню</t>
  </si>
  <si>
    <t>нужен капитальный ремонт столовой</t>
  </si>
  <si>
    <t>да. С 7 до 13.00</t>
  </si>
  <si>
    <t>2008 г.</t>
  </si>
  <si>
    <t>пищевая ценность блюд,</t>
  </si>
  <si>
    <t>Аквасепт</t>
  </si>
  <si>
    <t>квашеная, тушенная капуста</t>
  </si>
  <si>
    <t>Жидкое мыло, Аквамусс</t>
  </si>
  <si>
    <t>2020 г., ввод новой школы, оборудование на 4 млн. руб.</t>
  </si>
  <si>
    <t>да, в течение дня</t>
  </si>
  <si>
    <t>есть выбор</t>
  </si>
  <si>
    <t>есть буфет</t>
  </si>
  <si>
    <t>да, бюджетные и внебюджетные средства</t>
  </si>
  <si>
    <t>да, с 7.00-10.00, с 10.50-13.50</t>
  </si>
  <si>
    <t>есть  буфет</t>
  </si>
  <si>
    <t>2020 г. 123 тыс. руб.</t>
  </si>
  <si>
    <t>все нравится сбалансированность мясные блюда все нравится все нравится пищевая ценность блюд, сбалансированность меню разработано в соответствии с сезонными особенностями</t>
  </si>
  <si>
    <t>капуста тушеная  было бы хорошо иметь в республике несколько меню</t>
  </si>
  <si>
    <t>каши  супы супы квашеная, тушенная капуста супы супы салаты</t>
  </si>
  <si>
    <t xml:space="preserve">2020 г. 123 тыс. руб. 2012 г. не обновлялось 2020 г., ввод новой школы, оборудование на 4 млн. руб. 2014 г. 2008 г. 2013 г. </t>
  </si>
  <si>
    <t>жидкое мыло жидкое мыло жидкое мыло Жидкое мыло, Аквамусс Аквасепт жидкое мыло  Жидкое мыло "Ника"</t>
  </si>
  <si>
    <t>100 % (жидкое мыло жидкое мыло жидкое мыло Жидкое мыло, Аквамусс Аквасепт жидкое мыло  Жидкое мыло "Ника")</t>
  </si>
  <si>
    <t>100% (да, бюджетные и внебюджетные средства да, бюджетные средства да, бюджетные средства да да да да да, местный бюджет</t>
  </si>
  <si>
    <t>7-безналич, 1-налич</t>
  </si>
  <si>
    <r>
      <t>пока:137 безналич, 169налич:</t>
    </r>
    <r>
      <rPr>
        <b/>
        <sz val="11"/>
        <color theme="1"/>
        <rFont val="Times New Roman"/>
        <family val="1"/>
        <charset val="204"/>
      </rPr>
      <t xml:space="preserve"> 44% - безналичные, 56- наличные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</si>
</sst>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b/>
      <sz val="14"/>
      <color theme="1"/>
      <name val="Times New Roman"/>
      <family val="1"/>
      <charset val="204"/>
    </font>
    <font>
      <sz val="10"/>
      <color theme="1"/>
      <name val="Times New Roman"/>
      <family val="1"/>
      <charset val="204"/>
    </font>
    <font>
      <u/>
      <sz val="10"/>
      <color theme="1"/>
      <name val="Times New Roman"/>
      <family val="1"/>
      <charset val="204"/>
    </font>
    <font>
      <sz val="10"/>
      <name val="Times New Roman"/>
      <family val="1"/>
      <charset val="204"/>
    </font>
    <font>
      <sz val="10"/>
      <color indexed="8"/>
      <name val="Times New Roman"/>
      <family val="1"/>
      <charset val="204"/>
    </font>
    <font>
      <b/>
      <sz val="11"/>
      <color theme="1"/>
      <name val="Times New Roman"/>
      <family val="1"/>
      <charset val="204"/>
    </font>
    <font>
      <sz val="11"/>
      <color theme="1"/>
      <name val="Calibri"/>
      <family val="2"/>
      <charset val="204"/>
      <scheme val="minor"/>
    </font>
    <font>
      <sz val="10"/>
      <color theme="1"/>
      <name val="Calibri"/>
      <family val="2"/>
      <charset val="204"/>
    </font>
    <font>
      <b/>
      <sz val="11"/>
      <color rgb="FFFF0000"/>
      <name val="Times New Roman"/>
      <family val="1"/>
      <charset val="204"/>
    </font>
    <font>
      <sz val="9"/>
      <color theme="1"/>
      <name val="Times New Roman"/>
      <family val="1"/>
      <charset val="204"/>
    </font>
  </fonts>
  <fills count="13">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8F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292">
    <xf numFmtId="0" fontId="0" fillId="0" borderId="0" xfId="0"/>
    <xf numFmtId="0" fontId="2" fillId="0" borderId="0" xfId="0" applyFont="1"/>
    <xf numFmtId="0" fontId="2" fillId="0" borderId="0" xfId="0" applyFont="1" applyBorder="1"/>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wrapText="1"/>
    </xf>
    <xf numFmtId="0" fontId="2" fillId="0" borderId="0" xfId="0" applyFont="1" applyBorder="1" applyAlignment="1">
      <alignment wrapText="1"/>
    </xf>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2" fillId="0" borderId="1" xfId="0" applyFont="1" applyFill="1" applyBorder="1" applyAlignment="1">
      <alignment horizontal="center" vertical="top"/>
    </xf>
    <xf numFmtId="0" fontId="4" fillId="0" borderId="1" xfId="0" applyFont="1" applyFill="1" applyBorder="1" applyAlignment="1">
      <alignment horizontal="left"/>
    </xf>
    <xf numFmtId="0" fontId="2" fillId="0" borderId="1" xfId="0" applyFont="1" applyFill="1" applyBorder="1" applyAlignment="1">
      <alignment horizontal="center" wrapText="1"/>
    </xf>
    <xf numFmtId="0" fontId="6" fillId="0" borderId="0" xfId="0" applyFont="1" applyAlignment="1">
      <alignment textRotation="90"/>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6" fillId="0" borderId="1" xfId="0" applyFont="1" applyFill="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3" borderId="1" xfId="0" applyFont="1" applyFill="1" applyBorder="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9" fontId="2" fillId="0" borderId="1" xfId="0" applyNumberFormat="1" applyFont="1" applyBorder="1"/>
    <xf numFmtId="0" fontId="6" fillId="4" borderId="1" xfId="0" applyFont="1" applyFill="1" applyBorder="1" applyAlignment="1">
      <alignment horizontal="center" vertical="center" textRotation="90"/>
    </xf>
    <xf numFmtId="0" fontId="2" fillId="4" borderId="1" xfId="0" applyFont="1" applyFill="1" applyBorder="1" applyAlignment="1">
      <alignment horizontal="center" vertical="top" wrapText="1"/>
    </xf>
    <xf numFmtId="0" fontId="4" fillId="4" borderId="1" xfId="0" applyFont="1" applyFill="1" applyBorder="1" applyAlignment="1">
      <alignment horizontal="left" wrapText="1"/>
    </xf>
    <xf numFmtId="9" fontId="2" fillId="4" borderId="1" xfId="0" applyNumberFormat="1" applyFont="1" applyFill="1" applyBorder="1"/>
    <xf numFmtId="0" fontId="2" fillId="4" borderId="1" xfId="0" applyFont="1" applyFill="1" applyBorder="1"/>
    <xf numFmtId="0" fontId="2" fillId="4" borderId="1" xfId="0" applyFont="1" applyFill="1" applyBorder="1" applyAlignment="1">
      <alignment wrapText="1"/>
    </xf>
    <xf numFmtId="0" fontId="2" fillId="4" borderId="0" xfId="0" applyFont="1" applyFill="1"/>
    <xf numFmtId="9" fontId="2" fillId="4" borderId="1" xfId="0" applyNumberFormat="1" applyFont="1" applyFill="1" applyBorder="1" applyAlignment="1"/>
    <xf numFmtId="0" fontId="2" fillId="4" borderId="1" xfId="0" applyFont="1" applyFill="1" applyBorder="1" applyAlignment="1"/>
    <xf numFmtId="0" fontId="2" fillId="4" borderId="1" xfId="0" applyFont="1" applyFill="1" applyBorder="1" applyAlignment="1">
      <alignment horizontal="left" wrapText="1"/>
    </xf>
    <xf numFmtId="0" fontId="2" fillId="4" borderId="1" xfId="0" applyFont="1" applyFill="1" applyBorder="1" applyAlignment="1">
      <alignment vertical="top" wrapText="1"/>
    </xf>
    <xf numFmtId="0" fontId="2" fillId="4" borderId="0" xfId="0" applyFont="1" applyFill="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3" xfId="0" applyFont="1" applyFill="1" applyBorder="1" applyAlignment="1">
      <alignment horizontal="center" vertical="center" textRotation="90"/>
    </xf>
    <xf numFmtId="0" fontId="6" fillId="0" borderId="3" xfId="0" applyFont="1" applyFill="1" applyBorder="1" applyAlignment="1">
      <alignment horizontal="center" vertical="center" textRotation="90" wrapText="1"/>
    </xf>
    <xf numFmtId="0" fontId="2" fillId="0" borderId="1" xfId="0" applyFont="1" applyBorder="1" applyAlignment="1"/>
    <xf numFmtId="0" fontId="2" fillId="0" borderId="0" xfId="0" applyFont="1" applyBorder="1" applyAlignment="1"/>
    <xf numFmtId="0" fontId="2" fillId="0" borderId="1" xfId="0" applyFont="1" applyFill="1" applyBorder="1"/>
    <xf numFmtId="0" fontId="2" fillId="0" borderId="1" xfId="0" applyFont="1" applyFill="1" applyBorder="1" applyAlignment="1">
      <alignment wrapText="1"/>
    </xf>
    <xf numFmtId="0" fontId="2" fillId="0" borderId="0" xfId="0" applyFont="1" applyFill="1"/>
    <xf numFmtId="0" fontId="6" fillId="0" borderId="1" xfId="0" applyFont="1" applyBorder="1" applyAlignment="1">
      <alignment textRotation="90"/>
    </xf>
    <xf numFmtId="49" fontId="2" fillId="0" borderId="1" xfId="0" applyNumberFormat="1" applyFont="1" applyBorder="1" applyAlignment="1">
      <alignment wrapText="1"/>
    </xf>
    <xf numFmtId="0" fontId="2" fillId="5" borderId="1" xfId="0" applyFont="1" applyFill="1" applyBorder="1" applyAlignment="1">
      <alignment horizontal="center" vertical="top" wrapText="1"/>
    </xf>
    <xf numFmtId="0" fontId="4" fillId="5" borderId="1" xfId="0" applyFont="1" applyFill="1" applyBorder="1" applyAlignment="1">
      <alignment horizontal="left" wrapText="1"/>
    </xf>
    <xf numFmtId="0" fontId="2" fillId="5" borderId="1" xfId="0" applyFont="1" applyFill="1" applyBorder="1"/>
    <xf numFmtId="0" fontId="2" fillId="5" borderId="1" xfId="0" applyFont="1" applyFill="1" applyBorder="1" applyAlignment="1">
      <alignment wrapText="1"/>
    </xf>
    <xf numFmtId="0" fontId="2" fillId="5" borderId="0" xfId="0" applyFont="1" applyFill="1"/>
    <xf numFmtId="0" fontId="6" fillId="5" borderId="1" xfId="0" applyFont="1" applyFill="1" applyBorder="1" applyAlignment="1">
      <alignment textRotation="90"/>
    </xf>
    <xf numFmtId="2" fontId="2" fillId="5" borderId="1" xfId="1" applyNumberFormat="1" applyFont="1" applyFill="1" applyBorder="1"/>
    <xf numFmtId="0" fontId="2" fillId="5" borderId="0" xfId="0" applyFont="1" applyFill="1" applyBorder="1"/>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5" borderId="1" xfId="0" applyFont="1" applyFill="1" applyBorder="1" applyAlignment="1">
      <alignment vertical="top"/>
    </xf>
    <xf numFmtId="0" fontId="2" fillId="0" borderId="1" xfId="0" applyFont="1" applyBorder="1" applyAlignment="1">
      <alignment vertical="top"/>
    </xf>
    <xf numFmtId="0" fontId="2" fillId="0" borderId="0" xfId="0" applyFont="1" applyAlignment="1">
      <alignment vertical="top"/>
    </xf>
    <xf numFmtId="2" fontId="2" fillId="5" borderId="1" xfId="0" applyNumberFormat="1"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applyAlignment="1">
      <alignment wrapText="1"/>
    </xf>
    <xf numFmtId="2" fontId="2" fillId="0" borderId="1" xfId="0" applyNumberFormat="1" applyFont="1" applyBorder="1"/>
    <xf numFmtId="2" fontId="2" fillId="0" borderId="1" xfId="0" applyNumberFormat="1" applyFont="1" applyBorder="1" applyAlignment="1">
      <alignment wrapText="1"/>
    </xf>
    <xf numFmtId="2" fontId="2" fillId="0" borderId="1" xfId="0" applyNumberFormat="1" applyFont="1" applyBorder="1" applyAlignment="1">
      <alignment horizontal="left"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wrapText="1"/>
    </xf>
    <xf numFmtId="9" fontId="2" fillId="0" borderId="2" xfId="0" applyNumberFormat="1" applyFont="1" applyBorder="1"/>
    <xf numFmtId="0" fontId="2" fillId="0" borderId="2" xfId="0" applyFont="1" applyBorder="1"/>
    <xf numFmtId="0" fontId="2" fillId="0" borderId="2" xfId="0" applyFont="1" applyBorder="1" applyAlignment="1">
      <alignment wrapText="1"/>
    </xf>
    <xf numFmtId="10" fontId="2" fillId="5" borderId="1" xfId="0" applyNumberFormat="1" applyFont="1" applyFill="1" applyBorder="1"/>
    <xf numFmtId="2" fontId="2" fillId="5" borderId="1" xfId="0" applyNumberFormat="1" applyFont="1" applyFill="1" applyBorder="1"/>
    <xf numFmtId="9" fontId="2" fillId="0" borderId="0" xfId="0" applyNumberFormat="1" applyFont="1" applyBorder="1"/>
    <xf numFmtId="2" fontId="2" fillId="0" borderId="0" xfId="0" applyNumberFormat="1" applyFont="1"/>
    <xf numFmtId="2" fontId="2" fillId="0" borderId="0" xfId="0" applyNumberFormat="1" applyFont="1" applyBorder="1"/>
    <xf numFmtId="2" fontId="2" fillId="0" borderId="0" xfId="0" applyNumberFormat="1" applyFont="1" applyAlignment="1">
      <alignment vertical="top"/>
    </xf>
    <xf numFmtId="2" fontId="2" fillId="0" borderId="0" xfId="0" applyNumberFormat="1" applyFont="1" applyBorder="1" applyAlignment="1">
      <alignment vertical="top"/>
    </xf>
    <xf numFmtId="2" fontId="6" fillId="5" borderId="1" xfId="0" applyNumberFormat="1" applyFont="1" applyFill="1" applyBorder="1" applyAlignment="1">
      <alignment horizontal="left" vertical="top" textRotation="90"/>
    </xf>
    <xf numFmtId="2" fontId="2" fillId="5" borderId="1" xfId="0" applyNumberFormat="1" applyFont="1" applyFill="1" applyBorder="1" applyAlignment="1">
      <alignment horizontal="left" vertical="top"/>
    </xf>
    <xf numFmtId="0" fontId="2" fillId="5" borderId="1" xfId="0" applyFont="1" applyFill="1" applyBorder="1" applyAlignment="1">
      <alignment horizontal="left" vertical="top" wrapText="1"/>
    </xf>
    <xf numFmtId="0" fontId="2" fillId="5" borderId="1" xfId="0" applyFont="1" applyFill="1" applyBorder="1" applyAlignment="1">
      <alignment vertical="top" wrapText="1"/>
    </xf>
    <xf numFmtId="2" fontId="2" fillId="5" borderId="1" xfId="0" applyNumberFormat="1" applyFont="1" applyFill="1" applyBorder="1" applyAlignment="1">
      <alignment horizontal="left" vertical="top" wrapText="1"/>
    </xf>
    <xf numFmtId="0" fontId="2" fillId="6" borderId="1" xfId="0" applyFont="1" applyFill="1" applyBorder="1" applyAlignment="1">
      <alignment wrapText="1"/>
    </xf>
    <xf numFmtId="0" fontId="6" fillId="6" borderId="1" xfId="0" applyFont="1" applyFill="1" applyBorder="1" applyAlignment="1">
      <alignment textRotation="90"/>
    </xf>
    <xf numFmtId="0" fontId="2" fillId="6" borderId="1" xfId="0" applyFont="1" applyFill="1" applyBorder="1"/>
    <xf numFmtId="0" fontId="2" fillId="6" borderId="15" xfId="0" applyFont="1" applyFill="1" applyBorder="1" applyAlignment="1">
      <alignment vertical="top" wrapText="1"/>
    </xf>
    <xf numFmtId="0" fontId="2" fillId="5" borderId="2" xfId="0" applyFont="1" applyFill="1" applyBorder="1" applyAlignment="1">
      <alignment vertical="top" wrapText="1"/>
    </xf>
    <xf numFmtId="0" fontId="2" fillId="5" borderId="0" xfId="0" applyFont="1" applyFill="1" applyBorder="1" applyAlignment="1">
      <alignment horizontal="left" vertical="top"/>
    </xf>
    <xf numFmtId="0" fontId="2" fillId="5" borderId="0" xfId="0" applyFont="1" applyFill="1" applyAlignment="1">
      <alignment horizontal="left" vertical="top"/>
    </xf>
    <xf numFmtId="2" fontId="6" fillId="0" borderId="1" xfId="0" applyNumberFormat="1" applyFont="1" applyBorder="1" applyAlignment="1">
      <alignment textRotation="90"/>
    </xf>
    <xf numFmtId="49" fontId="2" fillId="0" borderId="1" xfId="0" applyNumberFormat="1" applyFont="1" applyBorder="1"/>
    <xf numFmtId="0" fontId="2" fillId="0" borderId="15" xfId="0" applyFont="1" applyBorder="1" applyAlignment="1">
      <alignment wrapText="1"/>
    </xf>
    <xf numFmtId="0" fontId="2" fillId="0" borderId="3" xfId="0" applyFont="1" applyBorder="1" applyAlignment="1">
      <alignment wrapText="1"/>
    </xf>
    <xf numFmtId="0" fontId="2" fillId="0" borderId="15" xfId="0" applyFont="1" applyBorder="1" applyAlignment="1">
      <alignment vertical="top" wrapText="1"/>
    </xf>
    <xf numFmtId="0" fontId="2" fillId="0" borderId="3" xfId="0" applyFont="1" applyBorder="1" applyAlignment="1">
      <alignment vertical="top" wrapText="1"/>
    </xf>
    <xf numFmtId="2" fontId="6" fillId="5" borderId="1" xfId="0" applyNumberFormat="1" applyFont="1" applyFill="1" applyBorder="1" applyAlignment="1">
      <alignment vertical="top" textRotation="90"/>
    </xf>
    <xf numFmtId="2" fontId="2" fillId="5" borderId="1" xfId="0" applyNumberFormat="1" applyFont="1" applyFill="1" applyBorder="1" applyAlignment="1">
      <alignment vertical="top"/>
    </xf>
    <xf numFmtId="0" fontId="2" fillId="5" borderId="2" xfId="0" applyFont="1" applyFill="1" applyBorder="1" applyAlignment="1">
      <alignment wrapText="1"/>
    </xf>
    <xf numFmtId="0" fontId="2" fillId="5" borderId="1" xfId="0" applyFont="1" applyFill="1" applyBorder="1" applyAlignment="1"/>
    <xf numFmtId="0" fontId="1" fillId="0" borderId="1" xfId="0" applyFont="1" applyBorder="1" applyAlignment="1">
      <alignment horizontal="center" vertical="center"/>
    </xf>
    <xf numFmtId="0" fontId="2" fillId="4" borderId="1" xfId="0" applyFont="1" applyFill="1" applyBorder="1" applyAlignment="1">
      <alignment vertical="center" wrapText="1"/>
    </xf>
    <xf numFmtId="0" fontId="2" fillId="4" borderId="0" xfId="0" applyFont="1" applyFill="1" applyBorder="1"/>
    <xf numFmtId="0" fontId="2" fillId="4" borderId="1" xfId="0" applyFont="1" applyFill="1" applyBorder="1" applyAlignment="1">
      <alignment horizontal="center" wrapText="1"/>
    </xf>
    <xf numFmtId="9" fontId="2" fillId="4" borderId="1" xfId="0" applyNumberFormat="1" applyFont="1" applyFill="1" applyBorder="1" applyAlignment="1">
      <alignment wrapText="1"/>
    </xf>
    <xf numFmtId="0" fontId="6" fillId="7" borderId="1" xfId="0" applyFont="1" applyFill="1" applyBorder="1" applyAlignment="1">
      <alignment textRotation="90"/>
    </xf>
    <xf numFmtId="0" fontId="2" fillId="7" borderId="1" xfId="0" applyFont="1" applyFill="1" applyBorder="1"/>
    <xf numFmtId="2" fontId="2" fillId="7" borderId="1" xfId="0" applyNumberFormat="1" applyFont="1" applyFill="1" applyBorder="1"/>
    <xf numFmtId="0" fontId="2" fillId="7" borderId="1" xfId="0" applyFont="1" applyFill="1" applyBorder="1" applyAlignment="1">
      <alignment wrapText="1"/>
    </xf>
    <xf numFmtId="2" fontId="2" fillId="7" borderId="1" xfId="0" applyNumberFormat="1" applyFont="1" applyFill="1" applyBorder="1" applyAlignment="1">
      <alignment wrapText="1"/>
    </xf>
    <xf numFmtId="0" fontId="2" fillId="7" borderId="0" xfId="0" applyFont="1" applyFill="1" applyBorder="1"/>
    <xf numFmtId="0" fontId="2" fillId="7" borderId="0" xfId="0" applyFont="1" applyFill="1"/>
    <xf numFmtId="0" fontId="6" fillId="4" borderId="1" xfId="0" applyFont="1" applyFill="1" applyBorder="1" applyAlignment="1">
      <alignment textRotation="90"/>
    </xf>
    <xf numFmtId="0" fontId="2" fillId="7" borderId="2" xfId="0" applyFont="1" applyFill="1" applyBorder="1" applyAlignment="1">
      <alignment vertical="center" wrapText="1"/>
    </xf>
    <xf numFmtId="0" fontId="2" fillId="7" borderId="2" xfId="0" applyFont="1" applyFill="1" applyBorder="1" applyAlignment="1">
      <alignment wrapText="1"/>
    </xf>
    <xf numFmtId="0" fontId="2" fillId="7" borderId="1" xfId="0" applyFont="1" applyFill="1" applyBorder="1" applyAlignment="1">
      <alignment vertical="center" wrapText="1"/>
    </xf>
    <xf numFmtId="9" fontId="2" fillId="7" borderId="1" xfId="0" applyNumberFormat="1" applyFont="1" applyFill="1" applyBorder="1"/>
    <xf numFmtId="0" fontId="2" fillId="7" borderId="1" xfId="0" applyFont="1" applyFill="1" applyBorder="1" applyAlignment="1"/>
    <xf numFmtId="0" fontId="2" fillId="7" borderId="1" xfId="0" applyFont="1" applyFill="1" applyBorder="1" applyAlignment="1">
      <alignment horizontal="center"/>
    </xf>
    <xf numFmtId="0" fontId="2" fillId="7" borderId="2" xfId="0" applyFont="1" applyFill="1" applyBorder="1" applyAlignment="1"/>
    <xf numFmtId="2" fontId="2" fillId="5" borderId="1" xfId="0" applyNumberFormat="1" applyFont="1" applyFill="1" applyBorder="1" applyAlignment="1"/>
    <xf numFmtId="0" fontId="2" fillId="5" borderId="1" xfId="0" applyFont="1" applyFill="1" applyBorder="1" applyAlignment="1">
      <alignment horizontal="left" vertical="top"/>
    </xf>
    <xf numFmtId="0" fontId="2" fillId="5" borderId="2" xfId="0" applyFont="1" applyFill="1" applyBorder="1" applyAlignment="1"/>
    <xf numFmtId="9" fontId="2" fillId="5" borderId="1" xfId="0" applyNumberFormat="1" applyFont="1" applyFill="1" applyBorder="1" applyAlignment="1"/>
    <xf numFmtId="0" fontId="2" fillId="5" borderId="1" xfId="0" applyFont="1" applyFill="1" applyBorder="1" applyAlignment="1">
      <alignment horizontal="center" vertical="top"/>
    </xf>
    <xf numFmtId="0" fontId="2" fillId="5" borderId="2" xfId="0" applyFont="1" applyFill="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xf numFmtId="2" fontId="2" fillId="0" borderId="1" xfId="0" applyNumberFormat="1" applyFont="1" applyBorder="1" applyAlignment="1"/>
    <xf numFmtId="0" fontId="2" fillId="0" borderId="15" xfId="0" applyFont="1" applyBorder="1" applyAlignment="1">
      <alignment vertical="top"/>
    </xf>
    <xf numFmtId="2" fontId="6" fillId="5" borderId="1" xfId="0" applyNumberFormat="1" applyFont="1" applyFill="1" applyBorder="1" applyAlignment="1">
      <alignment textRotation="90"/>
    </xf>
    <xf numFmtId="2" fontId="2" fillId="5" borderId="1" xfId="0" applyNumberFormat="1" applyFont="1" applyFill="1" applyBorder="1" applyAlignment="1">
      <alignment horizontal="left"/>
    </xf>
    <xf numFmtId="2" fontId="9" fillId="0" borderId="1" xfId="0" applyNumberFormat="1" applyFont="1" applyBorder="1" applyAlignment="1"/>
    <xf numFmtId="10" fontId="2" fillId="0" borderId="1" xfId="0" applyNumberFormat="1" applyFont="1" applyBorder="1"/>
    <xf numFmtId="0" fontId="2" fillId="11" borderId="1" xfId="0" applyFont="1" applyFill="1" applyBorder="1"/>
    <xf numFmtId="0" fontId="1" fillId="0" borderId="1" xfId="0" applyFont="1" applyBorder="1" applyAlignment="1">
      <alignment horizontal="center" vertical="center"/>
    </xf>
    <xf numFmtId="0" fontId="2" fillId="0" borderId="15" xfId="0" applyFont="1" applyFill="1" applyBorder="1" applyAlignment="1">
      <alignment vertical="top" wrapText="1"/>
    </xf>
    <xf numFmtId="0" fontId="2" fillId="0" borderId="3" xfId="0" applyFont="1" applyFill="1" applyBorder="1" applyAlignment="1">
      <alignment vertical="top" wrapText="1"/>
    </xf>
    <xf numFmtId="0" fontId="2" fillId="0" borderId="15" xfId="0" applyFont="1" applyFill="1" applyBorder="1" applyAlignment="1">
      <alignment wrapText="1"/>
    </xf>
    <xf numFmtId="0" fontId="2" fillId="0" borderId="3" xfId="0" applyFont="1" applyFill="1" applyBorder="1" applyAlignment="1">
      <alignment wrapText="1"/>
    </xf>
    <xf numFmtId="2" fontId="6" fillId="0" borderId="1" xfId="0" applyNumberFormat="1" applyFont="1" applyBorder="1" applyAlignment="1">
      <alignment horizontal="left" vertical="top" textRotation="9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4" borderId="1" xfId="0" applyFont="1" applyFill="1" applyBorder="1" applyAlignment="1">
      <alignment horizontal="left"/>
    </xf>
    <xf numFmtId="0" fontId="5" fillId="4" borderId="1" xfId="0" applyFont="1" applyFill="1" applyBorder="1" applyAlignment="1">
      <alignment horizontal="left"/>
    </xf>
    <xf numFmtId="9" fontId="2" fillId="0" borderId="1" xfId="0" applyNumberFormat="1" applyFont="1" applyFill="1" applyBorder="1" applyAlignment="1"/>
    <xf numFmtId="0" fontId="2" fillId="0" borderId="1" xfId="0" applyFont="1" applyFill="1" applyBorder="1" applyAlignment="1"/>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0" borderId="2" xfId="0" applyFont="1" applyFill="1" applyBorder="1" applyAlignment="1">
      <alignment vertical="top"/>
    </xf>
    <xf numFmtId="0" fontId="2" fillId="0" borderId="2" xfId="0" applyFont="1" applyFill="1" applyBorder="1" applyAlignment="1"/>
    <xf numFmtId="0" fontId="2" fillId="0" borderId="1" xfId="0" applyFont="1" applyBorder="1" applyAlignment="1">
      <alignment horizontal="center"/>
    </xf>
    <xf numFmtId="0" fontId="2" fillId="9" borderId="0" xfId="0" applyFont="1" applyFill="1" applyBorder="1" applyAlignment="1">
      <alignment horizontal="left" vertical="top" wrapText="1"/>
    </xf>
    <xf numFmtId="2" fontId="2" fillId="5" borderId="0" xfId="0" applyNumberFormat="1" applyFont="1" applyFill="1" applyBorder="1"/>
    <xf numFmtId="2" fontId="2" fillId="5" borderId="0" xfId="0" applyNumberFormat="1" applyFont="1" applyFill="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9" fontId="2" fillId="5" borderId="1" xfId="0" applyNumberFormat="1" applyFont="1"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3" borderId="2" xfId="0" applyFont="1" applyFill="1" applyBorder="1" applyAlignment="1">
      <alignment vertical="top" wrapText="1"/>
    </xf>
    <xf numFmtId="0" fontId="6" fillId="0" borderId="0" xfId="0" applyFont="1" applyBorder="1" applyAlignment="1">
      <alignment textRotation="90"/>
    </xf>
    <xf numFmtId="164" fontId="2" fillId="8" borderId="1" xfId="0" applyNumberFormat="1" applyFont="1" applyFill="1" applyBorder="1"/>
    <xf numFmtId="164" fontId="2" fillId="8" borderId="1" xfId="0" applyNumberFormat="1" applyFont="1" applyFill="1" applyBorder="1" applyAlignment="1">
      <alignment vertical="top" wrapText="1"/>
    </xf>
    <xf numFmtId="164" fontId="2" fillId="8" borderId="1" xfId="0" applyNumberFormat="1" applyFont="1" applyFill="1" applyBorder="1" applyAlignment="1">
      <alignment wrapText="1"/>
    </xf>
    <xf numFmtId="0" fontId="5" fillId="4" borderId="1" xfId="0" applyFont="1" applyFill="1" applyBorder="1" applyAlignment="1">
      <alignment horizontal="left" wrapText="1"/>
    </xf>
    <xf numFmtId="0" fontId="2" fillId="5" borderId="6" xfId="0" applyFont="1" applyFill="1" applyBorder="1"/>
    <xf numFmtId="164" fontId="6" fillId="5" borderId="1" xfId="0" applyNumberFormat="1" applyFont="1" applyFill="1" applyBorder="1" applyAlignment="1">
      <alignment textRotation="90"/>
    </xf>
    <xf numFmtId="164" fontId="2" fillId="5" borderId="1" xfId="0" applyNumberFormat="1" applyFont="1" applyFill="1" applyBorder="1"/>
    <xf numFmtId="164" fontId="2" fillId="5" borderId="1" xfId="0" applyNumberFormat="1" applyFont="1" applyFill="1" applyBorder="1" applyAlignment="1">
      <alignment wrapText="1"/>
    </xf>
    <xf numFmtId="164" fontId="6" fillId="5" borderId="1" xfId="0" applyNumberFormat="1" applyFont="1" applyFill="1" applyBorder="1" applyAlignment="1">
      <alignment horizontal="left" vertical="top" textRotation="90"/>
    </xf>
    <xf numFmtId="164" fontId="2" fillId="5" borderId="1" xfId="0" applyNumberFormat="1" applyFont="1" applyFill="1" applyBorder="1" applyAlignment="1">
      <alignment horizontal="left" vertical="top"/>
    </xf>
    <xf numFmtId="164" fontId="2" fillId="5" borderId="1" xfId="0" applyNumberFormat="1" applyFont="1" applyFill="1" applyBorder="1" applyAlignment="1">
      <alignment horizontal="left" vertical="top" wrapText="1"/>
    </xf>
    <xf numFmtId="0" fontId="10" fillId="0" borderId="1" xfId="0" applyFont="1" applyBorder="1"/>
    <xf numFmtId="0" fontId="10" fillId="0" borderId="1" xfId="0" applyFont="1" applyFill="1" applyBorder="1" applyAlignment="1">
      <alignment vertical="center"/>
    </xf>
    <xf numFmtId="0" fontId="10" fillId="0" borderId="1" xfId="0" applyFont="1" applyFill="1" applyBorder="1" applyAlignment="1">
      <alignment vertical="center" wrapText="1"/>
    </xf>
    <xf numFmtId="164" fontId="10" fillId="0" borderId="1" xfId="0" applyNumberFormat="1" applyFont="1" applyBorder="1" applyAlignment="1">
      <alignment horizontal="left" vertical="top"/>
    </xf>
    <xf numFmtId="164" fontId="10" fillId="0" borderId="1" xfId="0" applyNumberFormat="1"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xf numFmtId="0" fontId="10" fillId="0" borderId="1" xfId="0" applyNumberFormat="1" applyFont="1" applyBorder="1" applyAlignment="1">
      <alignment vertical="top"/>
    </xf>
    <xf numFmtId="2" fontId="10" fillId="0" borderId="1" xfId="0" applyNumberFormat="1" applyFont="1" applyFill="1" applyBorder="1" applyAlignment="1">
      <alignment vertical="top"/>
    </xf>
    <xf numFmtId="2" fontId="10" fillId="0" borderId="1" xfId="0" applyNumberFormat="1" applyFont="1" applyFill="1" applyBorder="1" applyAlignment="1">
      <alignment vertical="top" wrapText="1"/>
    </xf>
    <xf numFmtId="2" fontId="10" fillId="0" borderId="0" xfId="0" applyNumberFormat="1" applyFont="1" applyBorder="1" applyAlignment="1">
      <alignment vertical="top"/>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applyBorder="1" applyAlignment="1">
      <alignment horizontal="left" vertical="top"/>
    </xf>
    <xf numFmtId="2" fontId="10" fillId="0" borderId="0" xfId="0" applyNumberFormat="1" applyFont="1" applyBorder="1" applyAlignment="1">
      <alignment horizontal="left" vertical="top"/>
    </xf>
    <xf numFmtId="0" fontId="10" fillId="0" borderId="1" xfId="0" applyFont="1" applyFill="1" applyBorder="1" applyAlignment="1">
      <alignment horizontal="left" vertical="top"/>
    </xf>
    <xf numFmtId="164" fontId="10" fillId="0" borderId="1" xfId="0" applyNumberFormat="1" applyFont="1" applyFill="1" applyBorder="1" applyAlignment="1">
      <alignment horizontal="left" vertical="top"/>
    </xf>
    <xf numFmtId="164" fontId="10" fillId="0" borderId="1" xfId="0" applyNumberFormat="1" applyFont="1" applyFill="1" applyBorder="1" applyAlignment="1">
      <alignment horizontal="left" vertical="top" wrapText="1"/>
    </xf>
    <xf numFmtId="0" fontId="10" fillId="0" borderId="0" xfId="0" applyFont="1" applyFill="1" applyBorder="1" applyAlignment="1">
      <alignment horizontal="left" vertical="top"/>
    </xf>
    <xf numFmtId="0" fontId="10" fillId="0" borderId="1" xfId="0" applyFont="1" applyBorder="1" applyAlignment="1">
      <alignment horizontal="left"/>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164" fontId="10" fillId="0" borderId="1" xfId="0" applyNumberFormat="1" applyFont="1" applyFill="1" applyBorder="1" applyAlignment="1">
      <alignment wrapText="1"/>
    </xf>
    <xf numFmtId="0" fontId="10" fillId="0" borderId="0" xfId="0" applyFont="1" applyBorder="1" applyAlignment="1">
      <alignment horizontal="left"/>
    </xf>
    <xf numFmtId="0" fontId="10" fillId="0" borderId="1" xfId="0" applyFont="1" applyBorder="1" applyAlignment="1">
      <alignment horizontal="left" vertical="top"/>
    </xf>
    <xf numFmtId="2" fontId="10" fillId="0" borderId="0" xfId="0" applyNumberFormat="1" applyFont="1" applyBorder="1"/>
    <xf numFmtId="164" fontId="2" fillId="5" borderId="6" xfId="0" applyNumberFormat="1" applyFont="1" applyFill="1" applyBorder="1"/>
    <xf numFmtId="164" fontId="2" fillId="0" borderId="1" xfId="0" applyNumberFormat="1" applyFont="1" applyBorder="1" applyAlignment="1">
      <alignment horizontal="left" vertical="top"/>
    </xf>
    <xf numFmtId="164" fontId="2" fillId="0" borderId="1" xfId="0" applyNumberFormat="1" applyFont="1" applyBorder="1" applyAlignment="1">
      <alignment horizontal="left" vertical="top" wrapText="1"/>
    </xf>
    <xf numFmtId="164" fontId="2" fillId="12" borderId="2" xfId="0" applyNumberFormat="1" applyFont="1" applyFill="1" applyBorder="1" applyAlignment="1">
      <alignment vertical="top" wrapText="1"/>
    </xf>
    <xf numFmtId="164" fontId="2" fillId="9" borderId="2" xfId="0" applyNumberFormat="1" applyFont="1" applyFill="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left"/>
    </xf>
    <xf numFmtId="2" fontId="6" fillId="0" borderId="1" xfId="0" applyNumberFormat="1" applyFont="1" applyBorder="1" applyAlignment="1">
      <alignment horizontal="left" textRotation="90"/>
    </xf>
    <xf numFmtId="2" fontId="9" fillId="0" borderId="1" xfId="0" applyNumberFormat="1" applyFont="1" applyBorder="1" applyAlignment="1">
      <alignment horizontal="left" wrapText="1"/>
    </xf>
    <xf numFmtId="164" fontId="2" fillId="9" borderId="1" xfId="0" applyNumberFormat="1" applyFont="1" applyFill="1" applyBorder="1" applyAlignment="1">
      <alignment horizontal="left" vertical="top"/>
    </xf>
    <xf numFmtId="164" fontId="2" fillId="10" borderId="1" xfId="0" applyNumberFormat="1" applyFont="1" applyFill="1" applyBorder="1" applyAlignment="1">
      <alignment horizontal="left" vertical="top"/>
    </xf>
    <xf numFmtId="164" fontId="2" fillId="10" borderId="1" xfId="0" applyNumberFormat="1" applyFont="1" applyFill="1" applyBorder="1" applyAlignment="1">
      <alignment horizontal="left" vertical="top" wrapText="1"/>
    </xf>
    <xf numFmtId="164" fontId="2" fillId="9" borderId="1" xfId="0" applyNumberFormat="1" applyFont="1" applyFill="1" applyBorder="1" applyAlignment="1">
      <alignment horizontal="left" vertical="top" wrapText="1"/>
    </xf>
    <xf numFmtId="164" fontId="4" fillId="9" borderId="1" xfId="0" applyNumberFormat="1" applyFont="1" applyFill="1" applyBorder="1" applyAlignment="1">
      <alignment horizontal="left" vertical="top" wrapText="1"/>
    </xf>
    <xf numFmtId="2" fontId="2" fillId="0" borderId="0" xfId="0" applyNumberFormat="1" applyFont="1" applyBorder="1" applyAlignment="1">
      <alignment horizontal="left"/>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2"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2" borderId="3" xfId="0" applyFont="1" applyFill="1" applyBorder="1" applyAlignment="1">
      <alignment horizontal="left" vertical="top" wrapText="1"/>
    </xf>
    <xf numFmtId="0" fontId="6" fillId="4" borderId="1" xfId="0" applyFont="1" applyFill="1" applyBorder="1" applyAlignment="1">
      <alignment horizontal="center" vertical="center" textRotation="90"/>
    </xf>
    <xf numFmtId="0" fontId="6" fillId="4" borderId="1" xfId="0" applyFont="1" applyFill="1" applyBorder="1" applyAlignment="1">
      <alignment horizontal="center" vertical="center" textRotation="90" wrapText="1"/>
    </xf>
    <xf numFmtId="0" fontId="2" fillId="3" borderId="3"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6" fillId="0" borderId="1" xfId="0" applyFont="1" applyBorder="1" applyAlignment="1">
      <alignment horizontal="center" textRotation="90" wrapText="1"/>
    </xf>
    <xf numFmtId="0" fontId="6" fillId="0" borderId="1" xfId="0" applyFont="1" applyFill="1" applyBorder="1" applyAlignment="1">
      <alignment horizontal="center" vertical="center" textRotation="90"/>
    </xf>
    <xf numFmtId="0" fontId="6" fillId="0" borderId="1"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6" fillId="0" borderId="3" xfId="0" applyFont="1" applyFill="1" applyBorder="1" applyAlignment="1">
      <alignment horizontal="center" vertical="center" textRotation="90" wrapText="1"/>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5" borderId="6" xfId="0" applyFont="1" applyFill="1" applyBorder="1" applyAlignment="1">
      <alignment horizont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3" xfId="0" applyFont="1" applyFill="1" applyBorder="1" applyAlignment="1">
      <alignment horizontal="center" vertical="center" textRotation="90"/>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6" fillId="0" borderId="7" xfId="0" applyFont="1" applyBorder="1" applyAlignment="1">
      <alignment horizontal="center" textRotation="90" wrapText="1"/>
    </xf>
    <xf numFmtId="0" fontId="6" fillId="0" borderId="8" xfId="0" applyFont="1" applyBorder="1" applyAlignment="1">
      <alignment horizontal="center" textRotation="90" wrapText="1"/>
    </xf>
    <xf numFmtId="0" fontId="6" fillId="0" borderId="9" xfId="0" applyFont="1" applyBorder="1" applyAlignment="1">
      <alignment horizontal="center" textRotation="90" wrapText="1"/>
    </xf>
    <xf numFmtId="0" fontId="6" fillId="0" borderId="10" xfId="0" applyFont="1" applyBorder="1" applyAlignment="1">
      <alignment horizontal="center" textRotation="90" wrapText="1"/>
    </xf>
    <xf numFmtId="0" fontId="6" fillId="0" borderId="0" xfId="0" applyFont="1" applyBorder="1" applyAlignment="1">
      <alignment horizontal="center" textRotation="90" wrapText="1"/>
    </xf>
    <xf numFmtId="0" fontId="6" fillId="0" borderId="11"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13" xfId="0" applyFont="1" applyBorder="1" applyAlignment="1">
      <alignment horizontal="center" textRotation="90" wrapText="1"/>
    </xf>
    <xf numFmtId="0" fontId="6" fillId="0" borderId="14" xfId="0" applyFont="1" applyBorder="1" applyAlignment="1">
      <alignment horizontal="center" textRotation="90"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vertical="top" wrapText="1"/>
    </xf>
    <xf numFmtId="0" fontId="2" fillId="0" borderId="15"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wrapText="1"/>
    </xf>
    <xf numFmtId="0" fontId="2" fillId="0" borderId="15" xfId="0" applyFont="1" applyBorder="1" applyAlignment="1">
      <alignment wrapText="1"/>
    </xf>
    <xf numFmtId="0" fontId="2" fillId="0" borderId="3" xfId="0" applyFont="1" applyBorder="1" applyAlignment="1">
      <alignment wrapText="1"/>
    </xf>
    <xf numFmtId="0" fontId="2" fillId="0" borderId="2"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vertical="top" wrapText="1"/>
    </xf>
  </cellXfs>
  <cellStyles count="2">
    <cellStyle name="Обычный" xfId="0" builtinId="0"/>
    <cellStyle name="Процентный"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F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BV54"/>
  <sheetViews>
    <sheetView tabSelected="1" workbookViewId="0">
      <pane xSplit="3" ySplit="3" topLeftCell="V4" activePane="bottomRight" state="frozen"/>
      <selection pane="topRight" activeCell="D1" sqref="D1"/>
      <selection pane="bottomLeft" activeCell="A4" sqref="A4"/>
      <selection pane="bottomRight" activeCell="V18" sqref="V18"/>
    </sheetView>
  </sheetViews>
  <sheetFormatPr defaultRowHeight="12.75" x14ac:dyDescent="0.2"/>
  <cols>
    <col min="1" max="1" width="5.140625" style="1" customWidth="1"/>
    <col min="2" max="2" width="18.28515625" style="13" customWidth="1"/>
    <col min="3" max="3" width="25.42578125" style="13" customWidth="1"/>
    <col min="4" max="4" width="11" style="2" customWidth="1"/>
    <col min="5" max="6" width="10.28515625" style="2" customWidth="1"/>
    <col min="7" max="9" width="9.85546875" style="2" customWidth="1"/>
    <col min="10" max="11" width="10.85546875" style="2" customWidth="1"/>
    <col min="12" max="14" width="9.140625" style="2"/>
    <col min="15" max="15" width="9.5703125" style="2" customWidth="1"/>
    <col min="16" max="20" width="5.140625" style="2" customWidth="1"/>
    <col min="21" max="21" width="9.85546875" style="2" customWidth="1"/>
    <col min="22" max="22" width="6.7109375" style="2" customWidth="1"/>
    <col min="23" max="23" width="5.140625" style="2" customWidth="1"/>
    <col min="24" max="28" width="9.140625" style="2"/>
    <col min="29" max="30" width="28" style="2" customWidth="1"/>
    <col min="31" max="31" width="9.140625" style="2"/>
    <col min="32" max="34" width="9.140625" style="7"/>
    <col min="35" max="35" width="24.5703125" style="2" customWidth="1"/>
    <col min="36" max="38" width="9.140625" style="2"/>
    <col min="39" max="39" width="22" style="2" customWidth="1"/>
    <col min="40" max="41" width="9.140625" style="2"/>
    <col min="42" max="42" width="24" style="2" customWidth="1"/>
    <col min="43" max="45" width="9.140625" style="2"/>
    <col min="46" max="46" width="40" style="2" customWidth="1"/>
    <col min="47" max="49" width="9.140625" style="2"/>
    <col min="50" max="16384" width="9.140625" style="1"/>
  </cols>
  <sheetData>
    <row r="1" spans="1:74" s="17" customFormat="1" ht="24.75" customHeight="1" x14ac:dyDescent="0.25">
      <c r="A1" s="235"/>
      <c r="B1" s="235"/>
      <c r="C1" s="235"/>
      <c r="D1" s="14">
        <v>1</v>
      </c>
      <c r="E1" s="235">
        <v>2</v>
      </c>
      <c r="F1" s="235"/>
      <c r="G1" s="235">
        <v>3</v>
      </c>
      <c r="H1" s="235"/>
      <c r="I1" s="235"/>
      <c r="J1" s="235">
        <v>4</v>
      </c>
      <c r="K1" s="235"/>
      <c r="L1" s="235">
        <v>5</v>
      </c>
      <c r="M1" s="235"/>
      <c r="N1" s="235"/>
      <c r="O1" s="235">
        <v>6</v>
      </c>
      <c r="P1" s="235"/>
      <c r="Q1" s="235"/>
      <c r="R1" s="235"/>
      <c r="S1" s="235"/>
      <c r="T1" s="235"/>
      <c r="U1" s="235"/>
      <c r="V1" s="235">
        <v>7</v>
      </c>
      <c r="W1" s="235"/>
      <c r="X1" s="235"/>
      <c r="Y1" s="235">
        <v>8</v>
      </c>
      <c r="Z1" s="235"/>
      <c r="AA1" s="235">
        <v>9</v>
      </c>
      <c r="AB1" s="235"/>
      <c r="AC1" s="14">
        <v>10</v>
      </c>
      <c r="AD1" s="14">
        <v>11</v>
      </c>
      <c r="AE1" s="14">
        <v>12</v>
      </c>
      <c r="AF1" s="239">
        <v>13</v>
      </c>
      <c r="AG1" s="239"/>
      <c r="AH1" s="239"/>
      <c r="AI1" s="15">
        <v>14</v>
      </c>
      <c r="AJ1" s="15">
        <v>15</v>
      </c>
      <c r="AK1" s="15">
        <v>16</v>
      </c>
      <c r="AL1" s="15">
        <v>17</v>
      </c>
      <c r="AM1" s="15">
        <v>18</v>
      </c>
      <c r="AN1" s="15">
        <v>19</v>
      </c>
      <c r="AO1" s="15">
        <v>20</v>
      </c>
      <c r="AP1" s="15">
        <v>21</v>
      </c>
      <c r="AQ1" s="15">
        <v>22</v>
      </c>
      <c r="AR1" s="15">
        <v>23</v>
      </c>
      <c r="AS1" s="15">
        <v>24</v>
      </c>
      <c r="AT1" s="15">
        <v>25</v>
      </c>
      <c r="AU1" s="16"/>
      <c r="AV1" s="16"/>
      <c r="AW1" s="16"/>
    </row>
    <row r="2" spans="1:74" ht="60" customHeight="1" x14ac:dyDescent="0.2">
      <c r="A2" s="235"/>
      <c r="B2" s="235"/>
      <c r="C2" s="235"/>
      <c r="D2" s="240" t="s">
        <v>0</v>
      </c>
      <c r="E2" s="234" t="s">
        <v>1</v>
      </c>
      <c r="F2" s="234"/>
      <c r="G2" s="233" t="s">
        <v>3</v>
      </c>
      <c r="H2" s="233"/>
      <c r="I2" s="233"/>
      <c r="J2" s="234" t="s">
        <v>6</v>
      </c>
      <c r="K2" s="234"/>
      <c r="L2" s="233" t="s">
        <v>8</v>
      </c>
      <c r="M2" s="233"/>
      <c r="N2" s="233"/>
      <c r="O2" s="234" t="s">
        <v>10</v>
      </c>
      <c r="P2" s="234"/>
      <c r="Q2" s="234"/>
      <c r="R2" s="234"/>
      <c r="S2" s="234"/>
      <c r="T2" s="234"/>
      <c r="U2" s="234"/>
      <c r="V2" s="233" t="s">
        <v>16</v>
      </c>
      <c r="W2" s="233"/>
      <c r="X2" s="233"/>
      <c r="Y2" s="234" t="s">
        <v>18</v>
      </c>
      <c r="Z2" s="234"/>
      <c r="AA2" s="233" t="s">
        <v>19</v>
      </c>
      <c r="AB2" s="233"/>
      <c r="AC2" s="242" t="s">
        <v>421</v>
      </c>
      <c r="AD2" s="240" t="s">
        <v>422</v>
      </c>
      <c r="AE2" s="242" t="s">
        <v>20</v>
      </c>
      <c r="AF2" s="233" t="s">
        <v>21</v>
      </c>
      <c r="AG2" s="233"/>
      <c r="AH2" s="233"/>
      <c r="AI2" s="234" t="s">
        <v>24</v>
      </c>
      <c r="AJ2" s="233" t="s">
        <v>25</v>
      </c>
      <c r="AK2" s="234" t="s">
        <v>26</v>
      </c>
      <c r="AL2" s="233" t="s">
        <v>27</v>
      </c>
      <c r="AM2" s="234" t="s">
        <v>28</v>
      </c>
      <c r="AN2" s="233" t="s">
        <v>29</v>
      </c>
      <c r="AO2" s="234" t="s">
        <v>30</v>
      </c>
      <c r="AP2" s="233" t="s">
        <v>31</v>
      </c>
      <c r="AQ2" s="234" t="s">
        <v>32</v>
      </c>
      <c r="AR2" s="233" t="s">
        <v>33</v>
      </c>
      <c r="AS2" s="234" t="s">
        <v>34</v>
      </c>
      <c r="AT2" s="233" t="s">
        <v>35</v>
      </c>
    </row>
    <row r="3" spans="1:74" ht="36" customHeight="1" x14ac:dyDescent="0.2">
      <c r="A3" s="236"/>
      <c r="B3" s="236"/>
      <c r="C3" s="236"/>
      <c r="D3" s="241"/>
      <c r="E3" s="178" t="s">
        <v>2</v>
      </c>
      <c r="F3" s="178" t="s">
        <v>595</v>
      </c>
      <c r="G3" s="164" t="s">
        <v>4</v>
      </c>
      <c r="H3" s="164" t="s">
        <v>5</v>
      </c>
      <c r="I3" s="164" t="s">
        <v>37</v>
      </c>
      <c r="J3" s="178" t="s">
        <v>38</v>
      </c>
      <c r="K3" s="178" t="s">
        <v>39</v>
      </c>
      <c r="L3" s="164" t="s">
        <v>7</v>
      </c>
      <c r="M3" s="164" t="s">
        <v>9</v>
      </c>
      <c r="N3" s="164" t="s">
        <v>40</v>
      </c>
      <c r="O3" s="178" t="s">
        <v>11</v>
      </c>
      <c r="P3" s="178" t="s">
        <v>12</v>
      </c>
      <c r="Q3" s="178" t="s">
        <v>41</v>
      </c>
      <c r="R3" s="178" t="s">
        <v>13</v>
      </c>
      <c r="S3" s="178" t="s">
        <v>14</v>
      </c>
      <c r="T3" s="178" t="s">
        <v>37</v>
      </c>
      <c r="U3" s="178" t="s">
        <v>15</v>
      </c>
      <c r="V3" s="164" t="s">
        <v>7</v>
      </c>
      <c r="W3" s="164" t="s">
        <v>9</v>
      </c>
      <c r="X3" s="164" t="s">
        <v>17</v>
      </c>
      <c r="Y3" s="178" t="s">
        <v>7</v>
      </c>
      <c r="Z3" s="178" t="s">
        <v>39</v>
      </c>
      <c r="AA3" s="164" t="s">
        <v>7</v>
      </c>
      <c r="AB3" s="165" t="s">
        <v>9</v>
      </c>
      <c r="AC3" s="243"/>
      <c r="AD3" s="241"/>
      <c r="AE3" s="243"/>
      <c r="AF3" s="164" t="s">
        <v>22</v>
      </c>
      <c r="AG3" s="164" t="s">
        <v>42</v>
      </c>
      <c r="AH3" s="164" t="s">
        <v>23</v>
      </c>
      <c r="AI3" s="238"/>
      <c r="AJ3" s="237"/>
      <c r="AK3" s="238"/>
      <c r="AL3" s="237"/>
      <c r="AM3" s="238"/>
      <c r="AN3" s="237"/>
      <c r="AO3" s="238"/>
      <c r="AP3" s="237"/>
      <c r="AQ3" s="238"/>
      <c r="AR3" s="237"/>
      <c r="AS3" s="238"/>
      <c r="AT3" s="237"/>
    </row>
    <row r="4" spans="1:74" s="197" customFormat="1" ht="15.75" customHeight="1" x14ac:dyDescent="0.2">
      <c r="A4" s="191">
        <v>1</v>
      </c>
      <c r="B4" s="192" t="s">
        <v>43</v>
      </c>
      <c r="C4" s="193" t="s">
        <v>44</v>
      </c>
      <c r="D4" s="218">
        <v>98.875</v>
      </c>
      <c r="E4" s="218">
        <v>87.5</v>
      </c>
      <c r="F4" s="218" t="s">
        <v>897</v>
      </c>
      <c r="G4" s="218">
        <v>100</v>
      </c>
      <c r="H4" s="218">
        <v>0</v>
      </c>
      <c r="I4" s="218">
        <v>0</v>
      </c>
      <c r="J4" s="218">
        <v>100</v>
      </c>
      <c r="K4" s="218">
        <v>0</v>
      </c>
      <c r="L4" s="218">
        <v>75</v>
      </c>
      <c r="M4" s="218">
        <v>0</v>
      </c>
      <c r="N4" s="218">
        <v>25</v>
      </c>
      <c r="O4" s="218">
        <v>25</v>
      </c>
      <c r="P4" s="218">
        <v>0</v>
      </c>
      <c r="Q4" s="218">
        <v>0</v>
      </c>
      <c r="R4" s="218">
        <v>0</v>
      </c>
      <c r="S4" s="218">
        <v>0</v>
      </c>
      <c r="T4" s="218">
        <v>0</v>
      </c>
      <c r="U4" s="218">
        <v>62.5</v>
      </c>
      <c r="V4" s="218">
        <v>100</v>
      </c>
      <c r="W4" s="218">
        <v>0</v>
      </c>
      <c r="X4" s="218">
        <v>0</v>
      </c>
      <c r="Y4" s="218">
        <v>100</v>
      </c>
      <c r="Z4" s="218">
        <v>0</v>
      </c>
      <c r="AA4" s="218">
        <v>62.5</v>
      </c>
      <c r="AB4" s="218">
        <v>37.5</v>
      </c>
      <c r="AC4" s="218" t="s">
        <v>898</v>
      </c>
      <c r="AD4" s="218" t="s">
        <v>899</v>
      </c>
      <c r="AE4" s="218">
        <v>87.5</v>
      </c>
      <c r="AF4" s="219">
        <v>12.5</v>
      </c>
      <c r="AG4" s="219">
        <v>87.5</v>
      </c>
      <c r="AH4" s="219">
        <v>0</v>
      </c>
      <c r="AI4" s="218" t="s">
        <v>900</v>
      </c>
      <c r="AJ4" s="218">
        <v>271</v>
      </c>
      <c r="AK4" s="218">
        <v>38</v>
      </c>
      <c r="AL4" s="218">
        <v>12.5</v>
      </c>
      <c r="AM4" s="218" t="s">
        <v>901</v>
      </c>
      <c r="AN4" s="218">
        <v>0</v>
      </c>
      <c r="AO4" s="218">
        <v>24</v>
      </c>
      <c r="AP4" s="218" t="s">
        <v>861</v>
      </c>
      <c r="AQ4" s="218" t="s">
        <v>902</v>
      </c>
      <c r="AR4" s="218" t="s">
        <v>903</v>
      </c>
      <c r="AS4" s="218">
        <v>0</v>
      </c>
      <c r="AT4" s="218" t="s">
        <v>904</v>
      </c>
      <c r="AU4" s="196"/>
      <c r="AV4" s="196"/>
      <c r="AW4" s="196"/>
      <c r="AX4" s="196"/>
      <c r="AY4" s="196"/>
      <c r="AZ4" s="196"/>
      <c r="BA4" s="196"/>
      <c r="BB4" s="196"/>
      <c r="BC4" s="196"/>
      <c r="BD4" s="196"/>
      <c r="BE4" s="196"/>
      <c r="BF4" s="196"/>
      <c r="BG4" s="196"/>
      <c r="BH4" s="196"/>
      <c r="BI4" s="196"/>
      <c r="BJ4" s="196"/>
      <c r="BK4" s="196"/>
      <c r="BL4" s="196"/>
      <c r="BM4" s="196"/>
      <c r="BN4" s="196"/>
      <c r="BO4" s="196"/>
      <c r="BP4" s="196"/>
      <c r="BQ4" s="196"/>
    </row>
    <row r="5" spans="1:74" s="197" customFormat="1" ht="15.75" customHeight="1" x14ac:dyDescent="0.2">
      <c r="A5" s="191">
        <v>2</v>
      </c>
      <c r="B5" s="192" t="s">
        <v>57</v>
      </c>
      <c r="C5" s="193" t="s">
        <v>58</v>
      </c>
      <c r="D5" s="194">
        <v>99.666666666666671</v>
      </c>
      <c r="E5" s="194">
        <v>91.666666666666657</v>
      </c>
      <c r="F5" s="194">
        <v>8.3333333333333321</v>
      </c>
      <c r="G5" s="194">
        <v>91.666666666666657</v>
      </c>
      <c r="H5" s="194">
        <v>0</v>
      </c>
      <c r="I5" s="194">
        <v>0</v>
      </c>
      <c r="J5" s="194">
        <v>91.666666666666657</v>
      </c>
      <c r="K5" s="194">
        <v>8.3333333333333321</v>
      </c>
      <c r="L5" s="194">
        <v>91.666666666666657</v>
      </c>
      <c r="M5" s="194">
        <v>0</v>
      </c>
      <c r="N5" s="194">
        <v>8.3333333333333321</v>
      </c>
      <c r="O5" s="194">
        <v>8.3333333333333321</v>
      </c>
      <c r="P5" s="194">
        <v>0</v>
      </c>
      <c r="Q5" s="194">
        <v>0</v>
      </c>
      <c r="R5" s="194">
        <v>0</v>
      </c>
      <c r="S5" s="194">
        <v>8.3333333333333321</v>
      </c>
      <c r="T5" s="194">
        <v>8.3333333333333321</v>
      </c>
      <c r="U5" s="194">
        <v>75</v>
      </c>
      <c r="V5" s="194">
        <v>100</v>
      </c>
      <c r="W5" s="194">
        <v>0</v>
      </c>
      <c r="X5" s="194">
        <v>0</v>
      </c>
      <c r="Y5" s="194">
        <v>100</v>
      </c>
      <c r="Z5" s="194">
        <v>0</v>
      </c>
      <c r="AA5" s="194">
        <v>100</v>
      </c>
      <c r="AB5" s="194">
        <v>0</v>
      </c>
      <c r="AC5" s="194" t="s">
        <v>1535</v>
      </c>
      <c r="AD5" s="194" t="s">
        <v>1536</v>
      </c>
      <c r="AE5" s="194">
        <v>91.666666666666657</v>
      </c>
      <c r="AF5" s="194">
        <v>66.666666666666657</v>
      </c>
      <c r="AG5" s="194">
        <v>33.333333333333329</v>
      </c>
      <c r="AH5" s="194">
        <v>0</v>
      </c>
      <c r="AI5" s="194" t="s">
        <v>1537</v>
      </c>
      <c r="AJ5" s="194">
        <v>1018</v>
      </c>
      <c r="AK5" s="194">
        <v>83.333333333333343</v>
      </c>
      <c r="AL5" s="194">
        <v>100</v>
      </c>
      <c r="AM5" s="194" t="s">
        <v>1538</v>
      </c>
      <c r="AN5" s="194">
        <v>0</v>
      </c>
      <c r="AO5" s="194">
        <v>46</v>
      </c>
      <c r="AP5" s="194" t="s">
        <v>1539</v>
      </c>
      <c r="AQ5" s="194" t="s">
        <v>1540</v>
      </c>
      <c r="AR5" s="194" t="s">
        <v>1541</v>
      </c>
      <c r="AS5" s="194">
        <v>0</v>
      </c>
      <c r="AT5" s="194" t="s">
        <v>1542</v>
      </c>
    </row>
    <row r="6" spans="1:74" s="197" customFormat="1" ht="15.75" customHeight="1" x14ac:dyDescent="0.2">
      <c r="A6" s="191">
        <v>3</v>
      </c>
      <c r="B6" s="192" t="s">
        <v>71</v>
      </c>
      <c r="C6" s="193" t="s">
        <v>72</v>
      </c>
      <c r="D6" s="194">
        <v>97.35</v>
      </c>
      <c r="E6" s="194">
        <v>85</v>
      </c>
      <c r="F6" s="194">
        <v>5</v>
      </c>
      <c r="G6" s="194">
        <v>95</v>
      </c>
      <c r="H6" s="194">
        <v>5</v>
      </c>
      <c r="I6" s="194">
        <v>0</v>
      </c>
      <c r="J6" s="194">
        <v>100</v>
      </c>
      <c r="K6" s="194">
        <v>0</v>
      </c>
      <c r="L6" s="194">
        <v>90</v>
      </c>
      <c r="M6" s="194">
        <v>0</v>
      </c>
      <c r="N6" s="194">
        <v>10</v>
      </c>
      <c r="O6" s="194">
        <v>10</v>
      </c>
      <c r="P6" s="194">
        <v>0</v>
      </c>
      <c r="Q6" s="194">
        <v>15</v>
      </c>
      <c r="R6" s="194">
        <v>0</v>
      </c>
      <c r="S6" s="194">
        <v>5</v>
      </c>
      <c r="T6" s="194">
        <v>0</v>
      </c>
      <c r="U6" s="194">
        <v>70</v>
      </c>
      <c r="V6" s="194">
        <v>80</v>
      </c>
      <c r="W6" s="194">
        <v>10</v>
      </c>
      <c r="X6" s="194">
        <v>5</v>
      </c>
      <c r="Y6" s="194">
        <v>100</v>
      </c>
      <c r="Z6" s="194">
        <v>0</v>
      </c>
      <c r="AA6" s="194">
        <v>95</v>
      </c>
      <c r="AB6" s="194">
        <v>5</v>
      </c>
      <c r="AC6" s="194" t="s">
        <v>1494</v>
      </c>
      <c r="AD6" s="194" t="s">
        <v>1495</v>
      </c>
      <c r="AE6" s="194">
        <v>80</v>
      </c>
      <c r="AF6" s="195">
        <v>25</v>
      </c>
      <c r="AG6" s="195">
        <v>65</v>
      </c>
      <c r="AH6" s="195">
        <v>0</v>
      </c>
      <c r="AI6" s="194" t="s">
        <v>1496</v>
      </c>
      <c r="AJ6" s="194">
        <v>1856</v>
      </c>
      <c r="AK6" s="194">
        <v>60</v>
      </c>
      <c r="AL6" s="194">
        <v>50</v>
      </c>
      <c r="AM6" s="194" t="s">
        <v>1497</v>
      </c>
      <c r="AN6" s="194">
        <v>5</v>
      </c>
      <c r="AO6" s="194">
        <v>70</v>
      </c>
      <c r="AP6" s="194" t="s">
        <v>1498</v>
      </c>
      <c r="AQ6" s="194" t="s">
        <v>1499</v>
      </c>
      <c r="AR6" s="194" t="s">
        <v>1500</v>
      </c>
      <c r="AS6" s="194">
        <v>0</v>
      </c>
      <c r="AT6" s="194" t="s">
        <v>1501</v>
      </c>
    </row>
    <row r="7" spans="1:74" s="197" customFormat="1" ht="15.75" customHeight="1" x14ac:dyDescent="0.2">
      <c r="A7" s="191">
        <v>4</v>
      </c>
      <c r="B7" s="192" t="s">
        <v>94</v>
      </c>
      <c r="C7" s="193" t="s">
        <v>95</v>
      </c>
      <c r="D7" s="194">
        <v>99.588235294117638</v>
      </c>
      <c r="E7" s="194">
        <v>88.235294117647058</v>
      </c>
      <c r="F7" s="194">
        <v>5.8823529411764701</v>
      </c>
      <c r="G7" s="194">
        <v>100</v>
      </c>
      <c r="H7" s="194">
        <v>0</v>
      </c>
      <c r="I7" s="194">
        <v>0</v>
      </c>
      <c r="J7" s="194">
        <v>100</v>
      </c>
      <c r="K7" s="194">
        <v>0</v>
      </c>
      <c r="L7" s="194">
        <v>82.35294117647058</v>
      </c>
      <c r="M7" s="194">
        <v>0</v>
      </c>
      <c r="N7" s="194">
        <v>17.647058823529413</v>
      </c>
      <c r="O7" s="194">
        <v>5.8823529411764701</v>
      </c>
      <c r="P7" s="194">
        <v>0</v>
      </c>
      <c r="Q7" s="194">
        <v>0</v>
      </c>
      <c r="R7" s="194">
        <v>0</v>
      </c>
      <c r="S7" s="194">
        <v>5.8823529411764701</v>
      </c>
      <c r="T7" s="194">
        <v>0</v>
      </c>
      <c r="U7" s="194">
        <v>82.35294117647058</v>
      </c>
      <c r="V7" s="194">
        <v>82.35294117647058</v>
      </c>
      <c r="W7" s="194">
        <v>17.647058823529413</v>
      </c>
      <c r="X7" s="194">
        <v>0</v>
      </c>
      <c r="Y7" s="194">
        <v>100</v>
      </c>
      <c r="Z7" s="194">
        <v>0</v>
      </c>
      <c r="AA7" s="194">
        <v>100</v>
      </c>
      <c r="AB7" s="194">
        <v>0</v>
      </c>
      <c r="AC7" s="194" t="s">
        <v>1102</v>
      </c>
      <c r="AD7" s="194" t="s">
        <v>1103</v>
      </c>
      <c r="AE7" s="194">
        <v>94.117647058823522</v>
      </c>
      <c r="AF7" s="195">
        <v>35.294117647058826</v>
      </c>
      <c r="AG7" s="195">
        <v>52.941176470588239</v>
      </c>
      <c r="AH7" s="195">
        <v>5.8823529411764701</v>
      </c>
      <c r="AI7" s="194" t="s">
        <v>1104</v>
      </c>
      <c r="AJ7" s="194">
        <v>1432</v>
      </c>
      <c r="AK7" s="194">
        <v>29.411764705882355</v>
      </c>
      <c r="AL7" s="194">
        <v>64.705882352941174</v>
      </c>
      <c r="AM7" s="194" t="s">
        <v>1105</v>
      </c>
      <c r="AN7" s="194">
        <v>12</v>
      </c>
      <c r="AO7" s="194">
        <v>62</v>
      </c>
      <c r="AP7" s="194" t="s">
        <v>1107</v>
      </c>
      <c r="AQ7" s="194" t="s">
        <v>1108</v>
      </c>
      <c r="AR7" s="194" t="s">
        <v>1109</v>
      </c>
      <c r="AS7" s="194">
        <v>11.76470588235294</v>
      </c>
      <c r="AT7" s="195" t="s">
        <v>1110</v>
      </c>
    </row>
    <row r="8" spans="1:74" s="197" customFormat="1" ht="15.75" customHeight="1" x14ac:dyDescent="0.2">
      <c r="A8" s="191">
        <v>5</v>
      </c>
      <c r="B8" s="192" t="s">
        <v>423</v>
      </c>
      <c r="C8" s="193" t="s">
        <v>115</v>
      </c>
      <c r="D8" s="194">
        <v>99.269230769230759</v>
      </c>
      <c r="E8" s="194">
        <v>100</v>
      </c>
      <c r="F8" s="194">
        <v>0</v>
      </c>
      <c r="G8" s="194">
        <v>100</v>
      </c>
      <c r="H8" s="194">
        <v>7.6923076923076925</v>
      </c>
      <c r="I8" s="194">
        <v>0</v>
      </c>
      <c r="J8" s="194">
        <v>0</v>
      </c>
      <c r="K8" s="194">
        <v>0</v>
      </c>
      <c r="L8" s="194">
        <v>92.307692307692307</v>
      </c>
      <c r="M8" s="194">
        <v>0</v>
      </c>
      <c r="N8" s="194">
        <v>7.6923076923076925</v>
      </c>
      <c r="O8" s="194">
        <v>7.6923076923076925</v>
      </c>
      <c r="P8" s="194">
        <v>7.6923076923076925</v>
      </c>
      <c r="Q8" s="194">
        <v>0</v>
      </c>
      <c r="R8" s="194">
        <v>0</v>
      </c>
      <c r="S8" s="194">
        <v>0</v>
      </c>
      <c r="T8" s="194">
        <v>0</v>
      </c>
      <c r="U8" s="194">
        <v>76.923076923076934</v>
      </c>
      <c r="V8" s="194">
        <v>92.307692307692307</v>
      </c>
      <c r="W8" s="194">
        <v>0</v>
      </c>
      <c r="X8" s="194">
        <v>7.6923076923076925</v>
      </c>
      <c r="Y8" s="194">
        <v>100</v>
      </c>
      <c r="Z8" s="194">
        <v>0</v>
      </c>
      <c r="AA8" s="194">
        <v>100</v>
      </c>
      <c r="AB8" s="194">
        <v>0</v>
      </c>
      <c r="AC8" s="194" t="s">
        <v>1267</v>
      </c>
      <c r="AD8" s="194" t="s">
        <v>1268</v>
      </c>
      <c r="AE8" s="194">
        <v>84.615384615384613</v>
      </c>
      <c r="AF8" s="195">
        <v>23.076923076923077</v>
      </c>
      <c r="AG8" s="195">
        <v>61.53846153846154</v>
      </c>
      <c r="AH8" s="195">
        <v>0</v>
      </c>
      <c r="AI8" s="194" t="s">
        <v>1269</v>
      </c>
      <c r="AJ8" s="194">
        <v>966</v>
      </c>
      <c r="AK8" s="194">
        <v>38.461538461538467</v>
      </c>
      <c r="AL8" s="194">
        <v>53.846153846153847</v>
      </c>
      <c r="AM8" s="194" t="s">
        <v>1270</v>
      </c>
      <c r="AN8" s="194">
        <v>7.6923076923076925</v>
      </c>
      <c r="AO8" s="194">
        <v>70</v>
      </c>
      <c r="AP8" s="194" t="s">
        <v>1271</v>
      </c>
      <c r="AQ8" s="194" t="s">
        <v>1272</v>
      </c>
      <c r="AR8" s="194" t="s">
        <v>1273</v>
      </c>
      <c r="AS8" s="194">
        <v>15.384615384615385</v>
      </c>
      <c r="AT8" s="194" t="s">
        <v>1274</v>
      </c>
    </row>
    <row r="9" spans="1:74" s="201" customFormat="1" ht="15.75" customHeight="1" x14ac:dyDescent="0.25">
      <c r="A9" s="198">
        <v>6</v>
      </c>
      <c r="B9" s="199" t="s">
        <v>129</v>
      </c>
      <c r="C9" s="200" t="s">
        <v>130</v>
      </c>
      <c r="D9" s="194">
        <v>95.535714285714292</v>
      </c>
      <c r="E9" s="194">
        <v>100</v>
      </c>
      <c r="F9" s="194">
        <v>0</v>
      </c>
      <c r="G9" s="194">
        <v>100</v>
      </c>
      <c r="H9" s="194">
        <v>0</v>
      </c>
      <c r="I9" s="194">
        <v>0</v>
      </c>
      <c r="J9" s="194">
        <v>89.285714285714292</v>
      </c>
      <c r="K9" s="195" t="s">
        <v>824</v>
      </c>
      <c r="L9" s="194">
        <v>92.857142857142861</v>
      </c>
      <c r="M9" s="194">
        <v>0</v>
      </c>
      <c r="N9" s="194">
        <v>3.5714285714285712</v>
      </c>
      <c r="O9" s="194">
        <v>3.5714285714285712</v>
      </c>
      <c r="P9" s="194">
        <v>0</v>
      </c>
      <c r="Q9" s="194">
        <v>3.5714285714285712</v>
      </c>
      <c r="R9" s="194">
        <v>0</v>
      </c>
      <c r="S9" s="194">
        <v>10.714285714285714</v>
      </c>
      <c r="T9" s="194">
        <v>0</v>
      </c>
      <c r="U9" s="194">
        <v>75</v>
      </c>
      <c r="V9" s="194">
        <v>92.857142857142861</v>
      </c>
      <c r="W9" s="194">
        <v>0</v>
      </c>
      <c r="X9" s="194">
        <v>7.1428571428571423</v>
      </c>
      <c r="Y9" s="195">
        <v>100</v>
      </c>
      <c r="Z9" s="195">
        <v>0</v>
      </c>
      <c r="AA9" s="195">
        <v>75</v>
      </c>
      <c r="AB9" s="195">
        <v>0</v>
      </c>
      <c r="AC9" s="195" t="s">
        <v>825</v>
      </c>
      <c r="AD9" s="195" t="s">
        <v>826</v>
      </c>
      <c r="AE9" s="195">
        <v>67.857142857142861</v>
      </c>
      <c r="AF9" s="195">
        <v>17.857142857142858</v>
      </c>
      <c r="AG9" s="195">
        <v>78.571428571428569</v>
      </c>
      <c r="AH9" s="195">
        <v>0</v>
      </c>
      <c r="AI9" s="195" t="s">
        <v>827</v>
      </c>
      <c r="AJ9" s="195">
        <v>1267</v>
      </c>
      <c r="AK9" s="195">
        <v>60.714285714285708</v>
      </c>
      <c r="AL9" s="195">
        <v>60.714285714285708</v>
      </c>
      <c r="AM9" s="195" t="s">
        <v>828</v>
      </c>
      <c r="AN9" s="195">
        <v>0</v>
      </c>
      <c r="AO9" s="195">
        <v>106</v>
      </c>
      <c r="AP9" s="195" t="s">
        <v>829</v>
      </c>
      <c r="AQ9" s="195" t="s">
        <v>830</v>
      </c>
      <c r="AR9" s="195" t="s">
        <v>831</v>
      </c>
      <c r="AS9" s="195">
        <v>0</v>
      </c>
      <c r="AT9" s="195" t="s">
        <v>832</v>
      </c>
    </row>
    <row r="10" spans="1:74" s="197" customFormat="1" ht="15.75" customHeight="1" x14ac:dyDescent="0.2">
      <c r="A10" s="191">
        <v>7</v>
      </c>
      <c r="B10" s="192" t="s">
        <v>160</v>
      </c>
      <c r="C10" s="193" t="s">
        <v>161</v>
      </c>
      <c r="D10" s="218">
        <v>97.375</v>
      </c>
      <c r="E10" s="218">
        <v>87.5</v>
      </c>
      <c r="F10" s="218">
        <v>0</v>
      </c>
      <c r="G10" s="218">
        <v>87.5</v>
      </c>
      <c r="H10" s="218">
        <v>0</v>
      </c>
      <c r="I10" s="218">
        <v>0</v>
      </c>
      <c r="J10" s="218">
        <v>75</v>
      </c>
      <c r="K10" s="218">
        <v>25</v>
      </c>
      <c r="L10" s="218">
        <v>75</v>
      </c>
      <c r="M10" s="218">
        <v>0</v>
      </c>
      <c r="N10" s="218">
        <v>25</v>
      </c>
      <c r="O10" s="218">
        <v>0</v>
      </c>
      <c r="P10" s="218">
        <v>12.5</v>
      </c>
      <c r="Q10" s="218">
        <v>0</v>
      </c>
      <c r="R10" s="218">
        <v>0</v>
      </c>
      <c r="S10" s="218">
        <v>0</v>
      </c>
      <c r="T10" s="218">
        <v>0</v>
      </c>
      <c r="U10" s="218">
        <v>75</v>
      </c>
      <c r="V10" s="218">
        <v>87.5</v>
      </c>
      <c r="W10" s="218">
        <v>0</v>
      </c>
      <c r="X10" s="218">
        <v>0</v>
      </c>
      <c r="Y10" s="218">
        <v>100</v>
      </c>
      <c r="Z10" s="218">
        <v>0</v>
      </c>
      <c r="AA10" s="218">
        <v>100</v>
      </c>
      <c r="AB10" s="218">
        <v>0</v>
      </c>
      <c r="AC10" s="218" t="s">
        <v>1727</v>
      </c>
      <c r="AD10" s="218" t="s">
        <v>1728</v>
      </c>
      <c r="AE10" s="218">
        <v>100</v>
      </c>
      <c r="AF10" s="218">
        <v>12.5</v>
      </c>
      <c r="AG10" s="218">
        <v>87.5</v>
      </c>
      <c r="AH10" s="218">
        <v>0</v>
      </c>
      <c r="AI10" s="218" t="s">
        <v>1729</v>
      </c>
      <c r="AJ10" s="218">
        <v>631</v>
      </c>
      <c r="AK10" s="218">
        <v>50</v>
      </c>
      <c r="AL10" s="218">
        <v>62.5</v>
      </c>
      <c r="AM10" s="218" t="s">
        <v>1730</v>
      </c>
      <c r="AN10" s="218">
        <v>37.5</v>
      </c>
      <c r="AO10" s="218">
        <v>46</v>
      </c>
      <c r="AP10" s="218" t="s">
        <v>1731</v>
      </c>
      <c r="AQ10" s="218" t="s">
        <v>1732</v>
      </c>
      <c r="AR10" s="218" t="s">
        <v>1733</v>
      </c>
      <c r="AS10" s="218">
        <v>12.5</v>
      </c>
      <c r="AT10" s="218" t="s">
        <v>1734</v>
      </c>
    </row>
    <row r="11" spans="1:74" s="196" customFormat="1" ht="15.75" customHeight="1" x14ac:dyDescent="0.25">
      <c r="A11" s="202">
        <v>8</v>
      </c>
      <c r="B11" s="203" t="s">
        <v>170</v>
      </c>
      <c r="C11" s="203" t="s">
        <v>171</v>
      </c>
      <c r="D11" s="195">
        <v>99.8888888888889</v>
      </c>
      <c r="E11" s="195">
        <v>94.444444444444443</v>
      </c>
      <c r="F11" s="195">
        <v>5.5555555555555554</v>
      </c>
      <c r="G11" s="195">
        <v>100</v>
      </c>
      <c r="H11" s="195">
        <v>5.5555555555555554</v>
      </c>
      <c r="I11" s="195">
        <v>0</v>
      </c>
      <c r="J11" s="195">
        <v>100</v>
      </c>
      <c r="K11" s="195">
        <v>0</v>
      </c>
      <c r="L11" s="195">
        <v>88.888888888888886</v>
      </c>
      <c r="M11" s="195">
        <v>0</v>
      </c>
      <c r="N11" s="195">
        <v>11.111111111111111</v>
      </c>
      <c r="O11" s="195">
        <v>5.5555555555555554</v>
      </c>
      <c r="P11" s="195">
        <v>5.5555555555555554</v>
      </c>
      <c r="Q11" s="195">
        <v>5.5555555555555554</v>
      </c>
      <c r="R11" s="195">
        <v>0</v>
      </c>
      <c r="S11" s="195">
        <v>0</v>
      </c>
      <c r="T11" s="195">
        <v>5.5555555555555554</v>
      </c>
      <c r="U11" s="195">
        <v>77.777777777777786</v>
      </c>
      <c r="V11" s="195">
        <v>100</v>
      </c>
      <c r="W11" s="195">
        <v>0</v>
      </c>
      <c r="X11" s="195">
        <v>0</v>
      </c>
      <c r="Y11" s="195">
        <v>100</v>
      </c>
      <c r="Z11" s="195">
        <v>0</v>
      </c>
      <c r="AA11" s="195">
        <v>100</v>
      </c>
      <c r="AB11" s="195">
        <v>0</v>
      </c>
      <c r="AC11" s="195" t="s">
        <v>834</v>
      </c>
      <c r="AD11" s="195" t="s">
        <v>835</v>
      </c>
      <c r="AE11" s="195">
        <v>94.444444444444443</v>
      </c>
      <c r="AF11" s="195">
        <v>11.111111111111111</v>
      </c>
      <c r="AG11" s="195">
        <v>77.777777777777786</v>
      </c>
      <c r="AH11" s="195">
        <v>0</v>
      </c>
      <c r="AI11" s="195" t="s">
        <v>836</v>
      </c>
      <c r="AJ11" s="195">
        <v>1484</v>
      </c>
      <c r="AK11" s="195">
        <v>66.666666666666657</v>
      </c>
      <c r="AL11" s="195">
        <v>77.777777777777786</v>
      </c>
      <c r="AM11" s="195" t="s">
        <v>837</v>
      </c>
      <c r="AN11" s="195">
        <v>0</v>
      </c>
      <c r="AO11" s="195">
        <v>67</v>
      </c>
      <c r="AP11" s="195" t="s">
        <v>838</v>
      </c>
      <c r="AQ11" s="195">
        <v>100</v>
      </c>
      <c r="AR11" s="195" t="s">
        <v>839</v>
      </c>
      <c r="AS11" s="195">
        <v>0</v>
      </c>
      <c r="AT11" s="195" t="s">
        <v>840</v>
      </c>
    </row>
    <row r="12" spans="1:74" s="197" customFormat="1" ht="15.75" customHeight="1" x14ac:dyDescent="0.2">
      <c r="A12" s="191">
        <v>9</v>
      </c>
      <c r="B12" s="192" t="s">
        <v>190</v>
      </c>
      <c r="C12" s="193" t="s">
        <v>191</v>
      </c>
      <c r="D12" s="194">
        <v>99.2</v>
      </c>
      <c r="E12" s="194">
        <v>90</v>
      </c>
      <c r="F12" s="194">
        <v>0</v>
      </c>
      <c r="G12" s="194">
        <v>100</v>
      </c>
      <c r="H12" s="194">
        <v>0</v>
      </c>
      <c r="I12" s="194">
        <v>0</v>
      </c>
      <c r="J12" s="194">
        <v>100</v>
      </c>
      <c r="K12" s="194">
        <v>0</v>
      </c>
      <c r="L12" s="194">
        <v>80</v>
      </c>
      <c r="M12" s="194">
        <v>0</v>
      </c>
      <c r="N12" s="194">
        <v>20</v>
      </c>
      <c r="O12" s="194">
        <v>0</v>
      </c>
      <c r="P12" s="194">
        <v>0</v>
      </c>
      <c r="Q12" s="194">
        <v>0</v>
      </c>
      <c r="R12" s="194">
        <v>0</v>
      </c>
      <c r="S12" s="194">
        <v>0</v>
      </c>
      <c r="T12" s="194">
        <v>0</v>
      </c>
      <c r="U12" s="194">
        <v>100</v>
      </c>
      <c r="V12" s="194">
        <v>90</v>
      </c>
      <c r="W12" s="194">
        <v>0</v>
      </c>
      <c r="X12" s="194">
        <v>10</v>
      </c>
      <c r="Y12" s="194">
        <v>100</v>
      </c>
      <c r="Z12" s="194">
        <v>0</v>
      </c>
      <c r="AA12" s="194">
        <v>90</v>
      </c>
      <c r="AB12" s="194">
        <v>0</v>
      </c>
      <c r="AC12" s="194" t="s">
        <v>1004</v>
      </c>
      <c r="AD12" s="194" t="s">
        <v>1005</v>
      </c>
      <c r="AE12" s="194">
        <v>70</v>
      </c>
      <c r="AF12" s="194">
        <v>20</v>
      </c>
      <c r="AG12" s="194">
        <v>80</v>
      </c>
      <c r="AH12" s="194">
        <v>0</v>
      </c>
      <c r="AI12" s="194" t="s">
        <v>1006</v>
      </c>
      <c r="AJ12" s="194">
        <v>548</v>
      </c>
      <c r="AK12" s="194">
        <v>30</v>
      </c>
      <c r="AL12" s="194">
        <v>70</v>
      </c>
      <c r="AM12" s="194" t="s">
        <v>1007</v>
      </c>
      <c r="AN12" s="194">
        <v>0</v>
      </c>
      <c r="AO12" s="194">
        <v>45</v>
      </c>
      <c r="AP12" s="194" t="s">
        <v>1008</v>
      </c>
      <c r="AQ12" s="194" t="s">
        <v>1009</v>
      </c>
      <c r="AR12" s="194" t="s">
        <v>1010</v>
      </c>
      <c r="AS12" s="194">
        <v>20</v>
      </c>
      <c r="AT12" s="195" t="s">
        <v>1011</v>
      </c>
    </row>
    <row r="13" spans="1:74" s="197" customFormat="1" ht="15.75" customHeight="1" x14ac:dyDescent="0.2">
      <c r="A13" s="191">
        <v>10</v>
      </c>
      <c r="B13" s="192" t="s">
        <v>202</v>
      </c>
      <c r="C13" s="193" t="s">
        <v>203</v>
      </c>
      <c r="D13" s="194">
        <v>100</v>
      </c>
      <c r="E13" s="194">
        <v>87.5</v>
      </c>
      <c r="F13" s="194" t="s">
        <v>725</v>
      </c>
      <c r="G13" s="194">
        <v>100</v>
      </c>
      <c r="H13" s="194">
        <v>0</v>
      </c>
      <c r="I13" s="194">
        <v>0</v>
      </c>
      <c r="J13" s="194">
        <v>100</v>
      </c>
      <c r="K13" s="194">
        <v>0</v>
      </c>
      <c r="L13" s="194">
        <v>100</v>
      </c>
      <c r="M13" s="194">
        <v>0</v>
      </c>
      <c r="N13" s="194">
        <v>0</v>
      </c>
      <c r="O13" s="194">
        <v>0</v>
      </c>
      <c r="P13" s="194">
        <v>0</v>
      </c>
      <c r="Q13" s="194">
        <v>12.5</v>
      </c>
      <c r="R13" s="194">
        <v>12.5</v>
      </c>
      <c r="S13" s="194">
        <v>0</v>
      </c>
      <c r="T13" s="194">
        <v>0</v>
      </c>
      <c r="U13" s="194">
        <v>87.5</v>
      </c>
      <c r="V13" s="194">
        <v>75</v>
      </c>
      <c r="W13" s="194">
        <v>0</v>
      </c>
      <c r="X13" s="194">
        <v>0</v>
      </c>
      <c r="Y13" s="194">
        <v>100</v>
      </c>
      <c r="Z13" s="194">
        <v>0</v>
      </c>
      <c r="AA13" s="194">
        <v>100</v>
      </c>
      <c r="AB13" s="194">
        <v>12.5</v>
      </c>
      <c r="AC13" s="194" t="s">
        <v>913</v>
      </c>
      <c r="AD13" s="194" t="s">
        <v>914</v>
      </c>
      <c r="AE13" s="194">
        <v>100</v>
      </c>
      <c r="AF13" s="195">
        <v>25</v>
      </c>
      <c r="AG13" s="195">
        <v>50</v>
      </c>
      <c r="AH13" s="195">
        <v>0</v>
      </c>
      <c r="AI13" s="194" t="s">
        <v>915</v>
      </c>
      <c r="AJ13" s="194">
        <v>493</v>
      </c>
      <c r="AK13" s="194">
        <v>37.5</v>
      </c>
      <c r="AL13" s="194">
        <v>100</v>
      </c>
      <c r="AM13" s="194" t="s">
        <v>916</v>
      </c>
      <c r="AN13" s="194">
        <v>12.5</v>
      </c>
      <c r="AO13" s="194">
        <v>32</v>
      </c>
      <c r="AP13" s="194" t="s">
        <v>917</v>
      </c>
      <c r="AQ13" s="194" t="s">
        <v>918</v>
      </c>
      <c r="AR13" s="194" t="s">
        <v>919</v>
      </c>
      <c r="AS13" s="194">
        <v>25</v>
      </c>
      <c r="AT13" s="195" t="s">
        <v>920</v>
      </c>
      <c r="AU13" s="204"/>
    </row>
    <row r="14" spans="1:74" s="197" customFormat="1" ht="15.75" customHeight="1" x14ac:dyDescent="0.2">
      <c r="A14" s="191">
        <v>11</v>
      </c>
      <c r="B14" s="192" t="s">
        <v>213</v>
      </c>
      <c r="C14" s="192" t="s">
        <v>214</v>
      </c>
      <c r="D14" s="194">
        <v>98.583333333333329</v>
      </c>
      <c r="E14" s="194">
        <v>100</v>
      </c>
      <c r="F14" s="194">
        <v>0</v>
      </c>
      <c r="G14" s="194">
        <v>100</v>
      </c>
      <c r="H14" s="194">
        <v>0</v>
      </c>
      <c r="I14" s="194">
        <v>0</v>
      </c>
      <c r="J14" s="194">
        <v>100</v>
      </c>
      <c r="K14" s="194">
        <v>0</v>
      </c>
      <c r="L14" s="194">
        <v>66.666666666666657</v>
      </c>
      <c r="M14" s="194">
        <v>0</v>
      </c>
      <c r="N14" s="194">
        <v>33.333333333333329</v>
      </c>
      <c r="O14" s="194">
        <v>41.666666666666671</v>
      </c>
      <c r="P14" s="194">
        <v>8.3333333333333321</v>
      </c>
      <c r="Q14" s="194">
        <v>8.3333333333333321</v>
      </c>
      <c r="R14" s="194">
        <v>0</v>
      </c>
      <c r="S14" s="194">
        <v>0</v>
      </c>
      <c r="T14" s="194">
        <v>0</v>
      </c>
      <c r="U14" s="194">
        <v>50</v>
      </c>
      <c r="V14" s="194">
        <v>100</v>
      </c>
      <c r="W14" s="194">
        <v>0</v>
      </c>
      <c r="X14" s="194">
        <v>0</v>
      </c>
      <c r="Y14" s="194">
        <v>100</v>
      </c>
      <c r="Z14" s="194">
        <v>0</v>
      </c>
      <c r="AA14" s="194">
        <v>75</v>
      </c>
      <c r="AB14" s="194">
        <v>0</v>
      </c>
      <c r="AC14" s="194" t="s">
        <v>1311</v>
      </c>
      <c r="AD14" s="194" t="s">
        <v>1312</v>
      </c>
      <c r="AE14" s="194">
        <v>91.666666666666657</v>
      </c>
      <c r="AF14" s="194">
        <v>0</v>
      </c>
      <c r="AG14" s="194">
        <v>91.666666666666657</v>
      </c>
      <c r="AH14" s="194">
        <v>8.3333333333333321</v>
      </c>
      <c r="AI14" s="194" t="s">
        <v>1313</v>
      </c>
      <c r="AJ14" s="194">
        <v>1030</v>
      </c>
      <c r="AK14" s="194">
        <v>16.666666666666664</v>
      </c>
      <c r="AL14" s="194">
        <v>25</v>
      </c>
      <c r="AM14" s="194" t="s">
        <v>1314</v>
      </c>
      <c r="AN14" s="194">
        <v>0</v>
      </c>
      <c r="AO14" s="194">
        <v>56</v>
      </c>
      <c r="AP14" s="194" t="s">
        <v>1315</v>
      </c>
      <c r="AQ14" s="194" t="s">
        <v>1316</v>
      </c>
      <c r="AR14" s="194" t="s">
        <v>1317</v>
      </c>
      <c r="AS14" s="194">
        <v>8.3333333333333321</v>
      </c>
      <c r="AT14" s="194" t="s">
        <v>1318</v>
      </c>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row>
    <row r="15" spans="1:74" s="197" customFormat="1" ht="15.75" customHeight="1" x14ac:dyDescent="0.2">
      <c r="A15" s="191">
        <v>12</v>
      </c>
      <c r="B15" s="192" t="s">
        <v>227</v>
      </c>
      <c r="C15" s="193" t="s">
        <v>228</v>
      </c>
      <c r="D15" s="194">
        <v>99.047619047619051</v>
      </c>
      <c r="E15" s="194">
        <v>100</v>
      </c>
      <c r="F15" s="194">
        <v>0</v>
      </c>
      <c r="G15" s="194">
        <v>95.238095238095227</v>
      </c>
      <c r="H15" s="194">
        <v>0</v>
      </c>
      <c r="I15" s="194">
        <v>0</v>
      </c>
      <c r="J15" s="194">
        <v>100</v>
      </c>
      <c r="K15" s="194">
        <v>0</v>
      </c>
      <c r="L15" s="194">
        <v>95.238095238095227</v>
      </c>
      <c r="M15" s="194">
        <v>0</v>
      </c>
      <c r="N15" s="194">
        <v>0</v>
      </c>
      <c r="O15" s="194">
        <v>9.5238095238095237</v>
      </c>
      <c r="P15" s="194">
        <v>0</v>
      </c>
      <c r="Q15" s="194">
        <v>0</v>
      </c>
      <c r="R15" s="194">
        <v>0</v>
      </c>
      <c r="S15" s="194">
        <v>0</v>
      </c>
      <c r="T15" s="194">
        <v>0</v>
      </c>
      <c r="U15" s="194">
        <v>85.714285714285708</v>
      </c>
      <c r="V15" s="194">
        <v>80.952380952380949</v>
      </c>
      <c r="W15" s="194">
        <v>9.5238095238095237</v>
      </c>
      <c r="X15" s="194">
        <v>0</v>
      </c>
      <c r="Y15" s="194">
        <v>100</v>
      </c>
      <c r="Z15" s="194">
        <v>0</v>
      </c>
      <c r="AA15" s="194">
        <v>100</v>
      </c>
      <c r="AB15" s="194">
        <v>0</v>
      </c>
      <c r="AC15" s="194" t="s">
        <v>1259</v>
      </c>
      <c r="AD15" s="194" t="s">
        <v>1260</v>
      </c>
      <c r="AE15" s="194">
        <v>100</v>
      </c>
      <c r="AF15" s="195">
        <v>9.5238095238095237</v>
      </c>
      <c r="AG15" s="195">
        <v>90.476190476190482</v>
      </c>
      <c r="AH15" s="195">
        <v>0</v>
      </c>
      <c r="AI15" s="194" t="s">
        <v>1261</v>
      </c>
      <c r="AJ15" s="194">
        <v>1476</v>
      </c>
      <c r="AK15" s="194">
        <v>85.714285714285708</v>
      </c>
      <c r="AL15" s="194">
        <v>95.238095238095227</v>
      </c>
      <c r="AM15" s="194" t="s">
        <v>1262</v>
      </c>
      <c r="AN15" s="194">
        <v>4.7619047619047619</v>
      </c>
      <c r="AO15" s="194">
        <v>90</v>
      </c>
      <c r="AP15" s="194" t="s">
        <v>1263</v>
      </c>
      <c r="AQ15" s="194" t="s">
        <v>1264</v>
      </c>
      <c r="AR15" s="194" t="s">
        <v>1265</v>
      </c>
      <c r="AS15" s="194">
        <v>0</v>
      </c>
      <c r="AT15" s="195" t="s">
        <v>1266</v>
      </c>
    </row>
    <row r="16" spans="1:74" s="197" customFormat="1" ht="15.75" customHeight="1" x14ac:dyDescent="0.2">
      <c r="A16" s="191">
        <v>13</v>
      </c>
      <c r="B16" s="192" t="s">
        <v>250</v>
      </c>
      <c r="C16" s="193" t="s">
        <v>251</v>
      </c>
      <c r="D16" s="194">
        <v>1</v>
      </c>
      <c r="E16" s="194">
        <v>100</v>
      </c>
      <c r="F16" s="194">
        <v>0</v>
      </c>
      <c r="G16" s="194">
        <v>100</v>
      </c>
      <c r="H16" s="194">
        <v>0</v>
      </c>
      <c r="I16" s="194">
        <v>0</v>
      </c>
      <c r="J16" s="194">
        <v>100</v>
      </c>
      <c r="K16" s="194">
        <v>0</v>
      </c>
      <c r="L16" s="194">
        <v>100</v>
      </c>
      <c r="M16" s="194">
        <v>0</v>
      </c>
      <c r="N16" s="194">
        <v>0</v>
      </c>
      <c r="O16" s="194">
        <v>0</v>
      </c>
      <c r="P16" s="194">
        <v>0</v>
      </c>
      <c r="Q16" s="194">
        <v>0</v>
      </c>
      <c r="R16" s="194">
        <v>0</v>
      </c>
      <c r="S16" s="194">
        <v>0</v>
      </c>
      <c r="T16" s="194">
        <v>0</v>
      </c>
      <c r="U16" s="194">
        <v>100</v>
      </c>
      <c r="V16" s="194">
        <v>100</v>
      </c>
      <c r="W16" s="194">
        <v>0</v>
      </c>
      <c r="X16" s="194">
        <v>0</v>
      </c>
      <c r="Y16" s="194">
        <v>100</v>
      </c>
      <c r="Z16" s="194">
        <v>0</v>
      </c>
      <c r="AA16" s="194">
        <v>100</v>
      </c>
      <c r="AB16" s="194">
        <v>0</v>
      </c>
      <c r="AC16" s="194" t="s">
        <v>1427</v>
      </c>
      <c r="AD16" s="194" t="s">
        <v>427</v>
      </c>
      <c r="AE16" s="194">
        <v>75</v>
      </c>
      <c r="AF16" s="195">
        <v>25</v>
      </c>
      <c r="AG16" s="195">
        <v>50</v>
      </c>
      <c r="AH16" s="195">
        <v>0</v>
      </c>
      <c r="AI16" s="194" t="s">
        <v>1428</v>
      </c>
      <c r="AJ16" s="194">
        <v>128</v>
      </c>
      <c r="AK16" s="194">
        <v>50</v>
      </c>
      <c r="AL16" s="194">
        <v>50</v>
      </c>
      <c r="AM16" s="194" t="s">
        <v>1429</v>
      </c>
      <c r="AN16" s="194">
        <v>0</v>
      </c>
      <c r="AO16" s="194">
        <v>10</v>
      </c>
      <c r="AP16" s="194" t="s">
        <v>1430</v>
      </c>
      <c r="AQ16" s="194" t="s">
        <v>1431</v>
      </c>
      <c r="AR16" s="194" t="s">
        <v>1432</v>
      </c>
      <c r="AS16" s="194">
        <v>0</v>
      </c>
      <c r="AT16" s="194" t="s">
        <v>1433</v>
      </c>
    </row>
    <row r="17" spans="1:48" s="209" customFormat="1" ht="15.75" customHeight="1" x14ac:dyDescent="0.25">
      <c r="A17" s="206">
        <v>14</v>
      </c>
      <c r="B17" s="206" t="s">
        <v>257</v>
      </c>
      <c r="C17" s="203" t="s">
        <v>258</v>
      </c>
      <c r="D17" s="207">
        <v>95.642857142857139</v>
      </c>
      <c r="E17" s="207">
        <v>92.857142857142861</v>
      </c>
      <c r="F17" s="207">
        <v>0</v>
      </c>
      <c r="G17" s="207">
        <v>92.857142857142861</v>
      </c>
      <c r="H17" s="208">
        <v>0</v>
      </c>
      <c r="I17" s="207">
        <v>0</v>
      </c>
      <c r="J17" s="207">
        <v>100</v>
      </c>
      <c r="K17" s="207">
        <v>0</v>
      </c>
      <c r="L17" s="207">
        <v>100</v>
      </c>
      <c r="M17" s="207">
        <v>0</v>
      </c>
      <c r="N17" s="207">
        <v>0</v>
      </c>
      <c r="O17" s="207">
        <v>7.1428571428571423</v>
      </c>
      <c r="P17" s="207">
        <v>0</v>
      </c>
      <c r="Q17" s="208">
        <v>0</v>
      </c>
      <c r="R17" s="208">
        <v>0</v>
      </c>
      <c r="S17" s="208">
        <v>0</v>
      </c>
      <c r="T17" s="208">
        <v>0</v>
      </c>
      <c r="U17" s="208">
        <v>64.285714285714292</v>
      </c>
      <c r="V17" s="208">
        <v>85.714285714285708</v>
      </c>
      <c r="W17" s="208">
        <v>0</v>
      </c>
      <c r="X17" s="208">
        <v>0</v>
      </c>
      <c r="Y17" s="208">
        <v>92.857142857142861</v>
      </c>
      <c r="Z17" s="208">
        <v>0</v>
      </c>
      <c r="AA17" s="208">
        <v>85.714285714285708</v>
      </c>
      <c r="AB17" s="208">
        <v>7.1428571428571423</v>
      </c>
      <c r="AC17" s="208" t="s">
        <v>808</v>
      </c>
      <c r="AD17" s="208" t="s">
        <v>741</v>
      </c>
      <c r="AE17" s="208">
        <v>85.714285714285708</v>
      </c>
      <c r="AF17" s="208">
        <v>57.142857142857139</v>
      </c>
      <c r="AG17" s="208">
        <v>21.428571428571427</v>
      </c>
      <c r="AH17" s="208">
        <v>0</v>
      </c>
      <c r="AI17" s="208" t="s">
        <v>809</v>
      </c>
      <c r="AJ17" s="207">
        <v>842</v>
      </c>
      <c r="AK17" s="207">
        <v>42.857142857142854</v>
      </c>
      <c r="AL17" s="207">
        <v>50</v>
      </c>
      <c r="AM17" s="208" t="s">
        <v>810</v>
      </c>
      <c r="AN17" s="208">
        <v>7.14</v>
      </c>
      <c r="AO17" s="207">
        <v>60</v>
      </c>
      <c r="AP17" s="208" t="s">
        <v>811</v>
      </c>
      <c r="AQ17" s="207">
        <v>100</v>
      </c>
      <c r="AR17" s="207">
        <v>100</v>
      </c>
      <c r="AS17" s="207">
        <v>14.285714285714285</v>
      </c>
      <c r="AT17" s="208" t="s">
        <v>815</v>
      </c>
    </row>
    <row r="18" spans="1:48" s="214" customFormat="1" ht="15.75" customHeight="1" x14ac:dyDescent="0.2">
      <c r="A18" s="210">
        <v>15</v>
      </c>
      <c r="B18" s="211" t="s">
        <v>273</v>
      </c>
      <c r="C18" s="212" t="s">
        <v>274</v>
      </c>
      <c r="D18" s="194">
        <v>99.07692307692308</v>
      </c>
      <c r="E18" s="194">
        <v>100</v>
      </c>
      <c r="F18" s="194">
        <v>0</v>
      </c>
      <c r="G18" s="194">
        <v>92.307692307692307</v>
      </c>
      <c r="H18" s="194">
        <v>0</v>
      </c>
      <c r="I18" s="194">
        <v>0</v>
      </c>
      <c r="J18" s="194">
        <v>84.615384615384613</v>
      </c>
      <c r="K18" s="194">
        <v>15.384615384615385</v>
      </c>
      <c r="L18" s="194">
        <v>92.307692307692307</v>
      </c>
      <c r="M18" s="194">
        <v>0</v>
      </c>
      <c r="N18" s="194">
        <v>7.6923076923076925</v>
      </c>
      <c r="O18" s="194">
        <v>0</v>
      </c>
      <c r="P18" s="194">
        <v>0</v>
      </c>
      <c r="Q18" s="194">
        <v>0</v>
      </c>
      <c r="R18" s="194">
        <v>0</v>
      </c>
      <c r="S18" s="194">
        <v>0</v>
      </c>
      <c r="T18" s="194">
        <v>0</v>
      </c>
      <c r="U18" s="194">
        <v>100</v>
      </c>
      <c r="V18" s="194">
        <v>92.307692307692307</v>
      </c>
      <c r="W18" s="194">
        <v>0</v>
      </c>
      <c r="X18" s="194">
        <v>0</v>
      </c>
      <c r="Y18" s="194">
        <v>100</v>
      </c>
      <c r="Z18" s="194">
        <v>0</v>
      </c>
      <c r="AA18" s="194">
        <v>92.307692307692307</v>
      </c>
      <c r="AB18" s="194">
        <v>7.6923076923076925</v>
      </c>
      <c r="AC18" s="194" t="s">
        <v>890</v>
      </c>
      <c r="AD18" s="194" t="s">
        <v>891</v>
      </c>
      <c r="AE18" s="194">
        <v>100</v>
      </c>
      <c r="AF18" s="194">
        <v>30.76923076923077</v>
      </c>
      <c r="AG18" s="194">
        <v>76.923076923076934</v>
      </c>
      <c r="AH18" s="194">
        <v>0</v>
      </c>
      <c r="AI18" s="194" t="s">
        <v>892</v>
      </c>
      <c r="AJ18" s="194">
        <v>1675</v>
      </c>
      <c r="AK18" s="194">
        <v>38.461538461538467</v>
      </c>
      <c r="AL18" s="194">
        <v>38.461538461538467</v>
      </c>
      <c r="AM18" s="194" t="s">
        <v>893</v>
      </c>
      <c r="AN18" s="194">
        <v>0</v>
      </c>
      <c r="AO18" s="194">
        <v>64</v>
      </c>
      <c r="AP18" s="194" t="s">
        <v>894</v>
      </c>
      <c r="AQ18" s="194" t="s">
        <v>895</v>
      </c>
      <c r="AR18" s="194" t="s">
        <v>896</v>
      </c>
      <c r="AS18" s="194">
        <v>7.6923076923076925</v>
      </c>
      <c r="AT18" s="213" t="s">
        <v>1277</v>
      </c>
    </row>
    <row r="19" spans="1:48" s="197" customFormat="1" ht="15.75" customHeight="1" x14ac:dyDescent="0.2">
      <c r="A19" s="191">
        <v>16</v>
      </c>
      <c r="B19" s="192" t="s">
        <v>289</v>
      </c>
      <c r="C19" s="193" t="s">
        <v>290</v>
      </c>
      <c r="D19" s="218">
        <v>95.6</v>
      </c>
      <c r="E19" s="218">
        <v>96</v>
      </c>
      <c r="F19" s="218">
        <v>0</v>
      </c>
      <c r="G19" s="218">
        <v>92</v>
      </c>
      <c r="H19" s="218">
        <v>0</v>
      </c>
      <c r="I19" s="218" t="s">
        <v>1694</v>
      </c>
      <c r="J19" s="218">
        <v>92</v>
      </c>
      <c r="K19" s="218">
        <v>4</v>
      </c>
      <c r="L19" s="218">
        <v>92</v>
      </c>
      <c r="M19" s="218">
        <v>0</v>
      </c>
      <c r="N19" s="218">
        <v>8</v>
      </c>
      <c r="O19" s="218">
        <v>0</v>
      </c>
      <c r="P19" s="218">
        <v>4</v>
      </c>
      <c r="Q19" s="218">
        <v>4</v>
      </c>
      <c r="R19" s="218">
        <v>0</v>
      </c>
      <c r="S19" s="218">
        <v>0</v>
      </c>
      <c r="T19" s="218">
        <v>0</v>
      </c>
      <c r="U19" s="218">
        <v>80</v>
      </c>
      <c r="V19" s="218">
        <v>96</v>
      </c>
      <c r="W19" s="218">
        <v>4</v>
      </c>
      <c r="X19" s="218">
        <v>0</v>
      </c>
      <c r="Y19" s="218">
        <v>100</v>
      </c>
      <c r="Z19" s="218">
        <v>0</v>
      </c>
      <c r="AA19" s="218">
        <v>84</v>
      </c>
      <c r="AB19" s="218">
        <v>16</v>
      </c>
      <c r="AC19" s="218" t="s">
        <v>1695</v>
      </c>
      <c r="AD19" s="218" t="s">
        <v>1696</v>
      </c>
      <c r="AE19" s="218">
        <v>80</v>
      </c>
      <c r="AF19" s="219">
        <v>28.000000000000004</v>
      </c>
      <c r="AG19" s="219">
        <v>72</v>
      </c>
      <c r="AH19" s="219">
        <v>0</v>
      </c>
      <c r="AI19" s="218" t="s">
        <v>1697</v>
      </c>
      <c r="AJ19" s="218">
        <v>2490</v>
      </c>
      <c r="AK19" s="218">
        <v>36</v>
      </c>
      <c r="AL19" s="218">
        <v>32</v>
      </c>
      <c r="AM19" s="218" t="s">
        <v>1698</v>
      </c>
      <c r="AN19" s="218">
        <v>0</v>
      </c>
      <c r="AO19" s="218">
        <v>111</v>
      </c>
      <c r="AP19" s="218" t="s">
        <v>1699</v>
      </c>
      <c r="AQ19" s="218" t="s">
        <v>1700</v>
      </c>
      <c r="AR19" s="218" t="s">
        <v>1701</v>
      </c>
      <c r="AS19" s="218">
        <v>4</v>
      </c>
      <c r="AT19" s="218" t="s">
        <v>1702</v>
      </c>
    </row>
    <row r="20" spans="1:48" s="197" customFormat="1" ht="15.75" customHeight="1" x14ac:dyDescent="0.2">
      <c r="A20" s="191">
        <v>17</v>
      </c>
      <c r="B20" s="192" t="s">
        <v>317</v>
      </c>
      <c r="C20" s="193" t="s">
        <v>318</v>
      </c>
      <c r="D20" s="194">
        <v>100</v>
      </c>
      <c r="E20" s="194">
        <v>100</v>
      </c>
      <c r="F20" s="194">
        <v>0</v>
      </c>
      <c r="G20" s="194">
        <v>100</v>
      </c>
      <c r="H20" s="194">
        <v>0</v>
      </c>
      <c r="I20" s="194">
        <v>0</v>
      </c>
      <c r="J20" s="194">
        <v>100</v>
      </c>
      <c r="K20" s="194">
        <v>0</v>
      </c>
      <c r="L20" s="194">
        <v>100</v>
      </c>
      <c r="M20" s="194">
        <v>0</v>
      </c>
      <c r="N20" s="194">
        <v>0</v>
      </c>
      <c r="O20" s="194">
        <v>10</v>
      </c>
      <c r="P20" s="194">
        <v>0</v>
      </c>
      <c r="Q20" s="194">
        <v>0</v>
      </c>
      <c r="R20" s="194">
        <v>0</v>
      </c>
      <c r="S20" s="194">
        <v>0</v>
      </c>
      <c r="T20" s="194" t="s">
        <v>1351</v>
      </c>
      <c r="U20" s="194">
        <v>60</v>
      </c>
      <c r="V20" s="194">
        <v>100</v>
      </c>
      <c r="W20" s="194">
        <v>0</v>
      </c>
      <c r="X20" s="194">
        <v>0</v>
      </c>
      <c r="Y20" s="194">
        <v>100</v>
      </c>
      <c r="Z20" s="194">
        <v>0</v>
      </c>
      <c r="AA20" s="194">
        <v>100</v>
      </c>
      <c r="AB20" s="194">
        <v>0</v>
      </c>
      <c r="AC20" s="194" t="s">
        <v>1434</v>
      </c>
      <c r="AD20" s="194" t="s">
        <v>1435</v>
      </c>
      <c r="AE20" s="194">
        <v>100</v>
      </c>
      <c r="AF20" s="195">
        <v>40</v>
      </c>
      <c r="AG20" s="195">
        <v>60</v>
      </c>
      <c r="AH20" s="195">
        <v>0</v>
      </c>
      <c r="AI20" s="194" t="s">
        <v>1436</v>
      </c>
      <c r="AJ20" s="194">
        <v>586</v>
      </c>
      <c r="AK20" s="194">
        <v>70</v>
      </c>
      <c r="AL20" s="194">
        <v>20</v>
      </c>
      <c r="AM20" s="194" t="s">
        <v>1437</v>
      </c>
      <c r="AN20" s="194">
        <v>0</v>
      </c>
      <c r="AO20" s="194">
        <v>41</v>
      </c>
      <c r="AP20" s="194" t="s">
        <v>1438</v>
      </c>
      <c r="AQ20" s="194">
        <v>90</v>
      </c>
      <c r="AR20" s="194" t="s">
        <v>1439</v>
      </c>
      <c r="AS20" s="194">
        <v>0</v>
      </c>
      <c r="AT20" s="194" t="s">
        <v>1440</v>
      </c>
    </row>
    <row r="21" spans="1:48" s="204" customFormat="1" ht="15.75" customHeight="1" x14ac:dyDescent="0.25">
      <c r="A21" s="215">
        <v>18</v>
      </c>
      <c r="B21" s="206" t="s">
        <v>329</v>
      </c>
      <c r="C21" s="203" t="s">
        <v>330</v>
      </c>
      <c r="D21" s="194">
        <v>99</v>
      </c>
      <c r="E21" s="194">
        <v>100</v>
      </c>
      <c r="F21" s="194">
        <v>0</v>
      </c>
      <c r="G21" s="194">
        <v>100</v>
      </c>
      <c r="H21" s="194">
        <v>0</v>
      </c>
      <c r="I21" s="194">
        <v>0</v>
      </c>
      <c r="J21" s="194">
        <v>28.571428571428569</v>
      </c>
      <c r="K21" s="194">
        <v>0</v>
      </c>
      <c r="L21" s="194">
        <v>71.428571428571431</v>
      </c>
      <c r="M21" s="194">
        <v>0</v>
      </c>
      <c r="N21" s="194">
        <v>28.571428571428569</v>
      </c>
      <c r="O21" s="194">
        <v>0</v>
      </c>
      <c r="P21" s="194">
        <v>0</v>
      </c>
      <c r="Q21" s="194">
        <v>14.285714285714285</v>
      </c>
      <c r="R21" s="194">
        <v>0</v>
      </c>
      <c r="S21" s="194">
        <v>0</v>
      </c>
      <c r="T21" s="194">
        <v>14.285714285714285</v>
      </c>
      <c r="U21" s="194">
        <v>71.428571428571431</v>
      </c>
      <c r="V21" s="194">
        <v>71.428571428571431</v>
      </c>
      <c r="W21" s="194">
        <v>0</v>
      </c>
      <c r="X21" s="194">
        <v>0</v>
      </c>
      <c r="Y21" s="194">
        <v>100</v>
      </c>
      <c r="Z21" s="194">
        <v>0</v>
      </c>
      <c r="AA21" s="194">
        <v>100</v>
      </c>
      <c r="AB21" s="194">
        <v>0</v>
      </c>
      <c r="AC21" s="195" t="s">
        <v>816</v>
      </c>
      <c r="AD21" s="195" t="s">
        <v>817</v>
      </c>
      <c r="AE21" s="194">
        <v>100</v>
      </c>
      <c r="AF21" s="195">
        <v>28.571428571428569</v>
      </c>
      <c r="AG21" s="195">
        <v>71.428571428571431</v>
      </c>
      <c r="AH21" s="195">
        <v>0</v>
      </c>
      <c r="AI21" s="195" t="s">
        <v>818</v>
      </c>
      <c r="AJ21" s="194">
        <v>204</v>
      </c>
      <c r="AK21" s="194">
        <v>28.571428571428569</v>
      </c>
      <c r="AL21" s="194">
        <v>28.571428571428569</v>
      </c>
      <c r="AM21" s="194" t="s">
        <v>819</v>
      </c>
      <c r="AN21" s="194">
        <v>0</v>
      </c>
      <c r="AO21" s="194">
        <v>22</v>
      </c>
      <c r="AP21" s="195" t="s">
        <v>820</v>
      </c>
      <c r="AQ21" s="195">
        <v>57.142857142857139</v>
      </c>
      <c r="AR21" s="195" t="s">
        <v>823</v>
      </c>
      <c r="AS21" s="194">
        <v>0</v>
      </c>
      <c r="AT21" s="195" t="s">
        <v>1276</v>
      </c>
      <c r="AV21" s="209"/>
    </row>
    <row r="22" spans="1:48" s="197" customFormat="1" ht="15.75" customHeight="1" x14ac:dyDescent="0.2">
      <c r="A22" s="191">
        <v>19</v>
      </c>
      <c r="B22" s="192" t="s">
        <v>338</v>
      </c>
      <c r="C22" s="193" t="s">
        <v>339</v>
      </c>
      <c r="D22" s="194">
        <v>100</v>
      </c>
      <c r="E22" s="194">
        <v>100</v>
      </c>
      <c r="F22" s="194">
        <v>0</v>
      </c>
      <c r="G22" s="194">
        <v>100</v>
      </c>
      <c r="H22" s="194">
        <v>0</v>
      </c>
      <c r="I22" s="194">
        <v>0</v>
      </c>
      <c r="J22" s="194">
        <v>100</v>
      </c>
      <c r="K22" s="194">
        <v>0</v>
      </c>
      <c r="L22" s="194">
        <v>87.5</v>
      </c>
      <c r="M22" s="194">
        <v>0</v>
      </c>
      <c r="N22" s="194">
        <v>12.5</v>
      </c>
      <c r="O22" s="194">
        <v>12.5</v>
      </c>
      <c r="P22" s="194">
        <v>6.25</v>
      </c>
      <c r="Q22" s="194">
        <v>6.25</v>
      </c>
      <c r="R22" s="194">
        <v>0</v>
      </c>
      <c r="S22" s="194">
        <v>6.25</v>
      </c>
      <c r="T22" s="194">
        <v>0</v>
      </c>
      <c r="U22" s="194">
        <v>56.25</v>
      </c>
      <c r="V22" s="194">
        <v>87.5</v>
      </c>
      <c r="W22" s="194">
        <v>6.25</v>
      </c>
      <c r="X22" s="194">
        <v>0</v>
      </c>
      <c r="Y22" s="194">
        <v>93.75</v>
      </c>
      <c r="Z22" s="194">
        <v>6.25</v>
      </c>
      <c r="AA22" s="194">
        <v>100</v>
      </c>
      <c r="AB22" s="194">
        <v>0</v>
      </c>
      <c r="AC22" s="194" t="s">
        <v>1419</v>
      </c>
      <c r="AD22" s="194" t="s">
        <v>1420</v>
      </c>
      <c r="AE22" s="194">
        <v>87.5</v>
      </c>
      <c r="AF22" s="194">
        <v>31.25</v>
      </c>
      <c r="AG22" s="194">
        <v>43.75</v>
      </c>
      <c r="AH22" s="194">
        <v>0</v>
      </c>
      <c r="AI22" s="194" t="s">
        <v>1421</v>
      </c>
      <c r="AJ22" s="194">
        <v>1030</v>
      </c>
      <c r="AK22" s="194">
        <v>37.5</v>
      </c>
      <c r="AL22" s="194">
        <v>50</v>
      </c>
      <c r="AM22" s="194" t="s">
        <v>1422</v>
      </c>
      <c r="AN22" s="194">
        <v>0</v>
      </c>
      <c r="AO22" s="194">
        <v>64</v>
      </c>
      <c r="AP22" s="194" t="s">
        <v>1423</v>
      </c>
      <c r="AQ22" s="194" t="s">
        <v>1424</v>
      </c>
      <c r="AR22" s="194" t="s">
        <v>1425</v>
      </c>
      <c r="AS22" s="194">
        <v>0</v>
      </c>
      <c r="AT22" s="194" t="s">
        <v>1426</v>
      </c>
    </row>
    <row r="23" spans="1:48" s="197" customFormat="1" ht="15.75" customHeight="1" x14ac:dyDescent="0.2">
      <c r="A23" s="191">
        <v>20</v>
      </c>
      <c r="B23" s="192" t="s">
        <v>424</v>
      </c>
      <c r="C23" s="193" t="s">
        <v>357</v>
      </c>
      <c r="D23" s="194">
        <v>100</v>
      </c>
      <c r="E23" s="194">
        <v>100</v>
      </c>
      <c r="F23" s="194">
        <v>0</v>
      </c>
      <c r="G23" s="194">
        <v>100</v>
      </c>
      <c r="H23" s="194">
        <v>9.0909090909090917</v>
      </c>
      <c r="I23" s="194">
        <v>0</v>
      </c>
      <c r="J23" s="194">
        <v>100</v>
      </c>
      <c r="K23" s="194">
        <v>0</v>
      </c>
      <c r="L23" s="194">
        <v>90.909090909090907</v>
      </c>
      <c r="M23" s="194">
        <v>0</v>
      </c>
      <c r="N23" s="194">
        <v>9.0909090909090917</v>
      </c>
      <c r="O23" s="194">
        <v>0</v>
      </c>
      <c r="P23" s="194">
        <v>0</v>
      </c>
      <c r="Q23" s="194">
        <v>0</v>
      </c>
      <c r="R23" s="194">
        <v>0</v>
      </c>
      <c r="S23" s="194">
        <v>0</v>
      </c>
      <c r="T23" s="194">
        <v>9.0909090909090917</v>
      </c>
      <c r="U23" s="194">
        <v>81.818181818181827</v>
      </c>
      <c r="V23" s="194">
        <v>90.909090909090907</v>
      </c>
      <c r="W23" s="194">
        <v>9.0909090909090917</v>
      </c>
      <c r="X23" s="194">
        <v>0</v>
      </c>
      <c r="Y23" s="194">
        <v>100</v>
      </c>
      <c r="Z23" s="194">
        <v>0</v>
      </c>
      <c r="AA23" s="194">
        <v>100</v>
      </c>
      <c r="AB23" s="194">
        <v>0</v>
      </c>
      <c r="AC23" s="194" t="s">
        <v>1045</v>
      </c>
      <c r="AD23" s="194" t="s">
        <v>427</v>
      </c>
      <c r="AE23" s="194">
        <v>100</v>
      </c>
      <c r="AF23" s="195">
        <v>27.27272727272727</v>
      </c>
      <c r="AG23" s="195">
        <v>72.727272727272734</v>
      </c>
      <c r="AH23" s="195">
        <v>0</v>
      </c>
      <c r="AI23" s="194" t="s">
        <v>1046</v>
      </c>
      <c r="AJ23" s="194">
        <v>601</v>
      </c>
      <c r="AK23" s="194">
        <v>81.818181818181827</v>
      </c>
      <c r="AL23" s="194">
        <v>45.454545454545453</v>
      </c>
      <c r="AM23" s="194" t="s">
        <v>1047</v>
      </c>
      <c r="AN23" s="194">
        <v>0</v>
      </c>
      <c r="AO23" s="194">
        <v>46</v>
      </c>
      <c r="AP23" s="194" t="s">
        <v>1048</v>
      </c>
      <c r="AQ23" s="194" t="s">
        <v>1049</v>
      </c>
      <c r="AR23" s="194" t="s">
        <v>1050</v>
      </c>
      <c r="AS23" s="194">
        <v>0</v>
      </c>
      <c r="AT23" s="194" t="s">
        <v>1051</v>
      </c>
    </row>
    <row r="24" spans="1:48" s="204" customFormat="1" ht="15.75" customHeight="1" x14ac:dyDescent="0.25">
      <c r="A24" s="215">
        <v>21</v>
      </c>
      <c r="B24" s="206" t="s">
        <v>369</v>
      </c>
      <c r="C24" s="203" t="s">
        <v>370</v>
      </c>
      <c r="D24" s="194">
        <v>99.6</v>
      </c>
      <c r="E24" s="194">
        <v>80</v>
      </c>
      <c r="F24" s="194" t="s">
        <v>951</v>
      </c>
      <c r="G24" s="194">
        <v>100</v>
      </c>
      <c r="H24" s="194">
        <v>0</v>
      </c>
      <c r="I24" s="194">
        <v>0</v>
      </c>
      <c r="J24" s="194">
        <v>100</v>
      </c>
      <c r="K24" s="194">
        <v>0</v>
      </c>
      <c r="L24" s="194">
        <v>90</v>
      </c>
      <c r="M24" s="194">
        <v>0</v>
      </c>
      <c r="N24" s="194">
        <v>10</v>
      </c>
      <c r="O24" s="194">
        <v>30</v>
      </c>
      <c r="P24" s="194">
        <v>0</v>
      </c>
      <c r="Q24" s="194">
        <v>0</v>
      </c>
      <c r="R24" s="194">
        <v>0</v>
      </c>
      <c r="S24" s="194">
        <v>0</v>
      </c>
      <c r="T24" s="194">
        <v>0</v>
      </c>
      <c r="U24" s="194">
        <v>60</v>
      </c>
      <c r="V24" s="194">
        <v>100</v>
      </c>
      <c r="W24" s="194">
        <v>0</v>
      </c>
      <c r="X24" s="194">
        <v>0</v>
      </c>
      <c r="Y24" s="194">
        <v>100</v>
      </c>
      <c r="Z24" s="194">
        <v>0</v>
      </c>
      <c r="AA24" s="194">
        <v>90</v>
      </c>
      <c r="AB24" s="194">
        <v>0</v>
      </c>
      <c r="AC24" s="194" t="s">
        <v>952</v>
      </c>
      <c r="AD24" s="194" t="s">
        <v>953</v>
      </c>
      <c r="AE24" s="194">
        <v>80</v>
      </c>
      <c r="AF24" s="194">
        <v>20</v>
      </c>
      <c r="AG24" s="194">
        <v>80</v>
      </c>
      <c r="AH24" s="194">
        <v>0</v>
      </c>
      <c r="AI24" s="194" t="s">
        <v>954</v>
      </c>
      <c r="AJ24" s="194">
        <v>497</v>
      </c>
      <c r="AK24" s="194">
        <v>30</v>
      </c>
      <c r="AL24" s="194">
        <v>60</v>
      </c>
      <c r="AM24" s="194" t="s">
        <v>955</v>
      </c>
      <c r="AN24" s="194">
        <v>0</v>
      </c>
      <c r="AO24" s="194">
        <v>39</v>
      </c>
      <c r="AP24" s="194" t="s">
        <v>956</v>
      </c>
      <c r="AQ24" s="194">
        <v>100</v>
      </c>
      <c r="AR24" s="194" t="s">
        <v>957</v>
      </c>
      <c r="AS24" s="194">
        <v>10</v>
      </c>
      <c r="AT24" s="195" t="s">
        <v>958</v>
      </c>
    </row>
    <row r="25" spans="1:48" s="197" customFormat="1" ht="15.75" customHeight="1" x14ac:dyDescent="0.2">
      <c r="A25" s="191">
        <v>22</v>
      </c>
      <c r="B25" s="192" t="s">
        <v>381</v>
      </c>
      <c r="C25" s="193" t="s">
        <v>382</v>
      </c>
      <c r="D25" s="194">
        <v>71.714285714285722</v>
      </c>
      <c r="E25" s="194">
        <v>85.714285714285708</v>
      </c>
      <c r="F25" s="194">
        <v>0</v>
      </c>
      <c r="G25" s="194">
        <v>100</v>
      </c>
      <c r="H25" s="194">
        <v>0</v>
      </c>
      <c r="I25" s="194">
        <v>0</v>
      </c>
      <c r="J25" s="194">
        <v>85.714285714285708</v>
      </c>
      <c r="K25" s="194">
        <v>14.285714285714285</v>
      </c>
      <c r="L25" s="194">
        <v>71.428571428571431</v>
      </c>
      <c r="M25" s="194">
        <v>0</v>
      </c>
      <c r="N25" s="194">
        <v>28.571428571428569</v>
      </c>
      <c r="O25" s="194">
        <v>0</v>
      </c>
      <c r="P25" s="194">
        <v>0</v>
      </c>
      <c r="Q25" s="194">
        <v>14.285714285714285</v>
      </c>
      <c r="R25" s="194">
        <v>0</v>
      </c>
      <c r="S25" s="194">
        <v>28.571428571428569</v>
      </c>
      <c r="T25" s="194">
        <v>0</v>
      </c>
      <c r="U25" s="194">
        <v>71.428571428571431</v>
      </c>
      <c r="V25" s="194">
        <v>42.857142857142854</v>
      </c>
      <c r="W25" s="194">
        <v>0</v>
      </c>
      <c r="X25" s="194">
        <v>14.285714285714285</v>
      </c>
      <c r="Y25" s="194">
        <v>85.714285714285708</v>
      </c>
      <c r="Z25" s="194">
        <v>0</v>
      </c>
      <c r="AA25" s="194">
        <v>71.428571428571431</v>
      </c>
      <c r="AB25" s="194">
        <v>0</v>
      </c>
      <c r="AC25" s="194" t="s">
        <v>905</v>
      </c>
      <c r="AD25" s="194" t="s">
        <v>906</v>
      </c>
      <c r="AE25" s="194">
        <v>85.714285714285708</v>
      </c>
      <c r="AF25" s="195">
        <v>28.571428571428569</v>
      </c>
      <c r="AG25" s="195">
        <v>71.428571428571431</v>
      </c>
      <c r="AH25" s="195">
        <v>0</v>
      </c>
      <c r="AI25" s="194" t="s">
        <v>907</v>
      </c>
      <c r="AJ25" s="194">
        <v>1024</v>
      </c>
      <c r="AK25" s="194">
        <v>28.571428571428569</v>
      </c>
      <c r="AL25" s="194">
        <v>57.142857142857139</v>
      </c>
      <c r="AM25" s="194" t="s">
        <v>908</v>
      </c>
      <c r="AN25" s="194">
        <v>57</v>
      </c>
      <c r="AO25" s="194">
        <v>32</v>
      </c>
      <c r="AP25" s="194" t="s">
        <v>910</v>
      </c>
      <c r="AQ25" s="194">
        <v>85.714285714285708</v>
      </c>
      <c r="AR25" s="194" t="s">
        <v>911</v>
      </c>
      <c r="AS25" s="194">
        <v>0</v>
      </c>
      <c r="AT25" s="195" t="s">
        <v>912</v>
      </c>
      <c r="AU25" s="216"/>
    </row>
    <row r="26" spans="1:48" s="197" customFormat="1" ht="15.75" customHeight="1" x14ac:dyDescent="0.2">
      <c r="A26" s="191">
        <v>23</v>
      </c>
      <c r="B26" s="192" t="s">
        <v>390</v>
      </c>
      <c r="C26" s="193" t="s">
        <v>391</v>
      </c>
      <c r="D26" s="194">
        <v>95</v>
      </c>
      <c r="E26" s="194">
        <v>100</v>
      </c>
      <c r="F26" s="194">
        <v>0</v>
      </c>
      <c r="G26" s="194">
        <v>100</v>
      </c>
      <c r="H26" s="194">
        <v>0</v>
      </c>
      <c r="I26" s="194">
        <v>0</v>
      </c>
      <c r="J26" s="194">
        <v>66.666666666666657</v>
      </c>
      <c r="K26" s="194">
        <v>0</v>
      </c>
      <c r="L26" s="194">
        <v>88.888888888888886</v>
      </c>
      <c r="M26" s="194">
        <v>0</v>
      </c>
      <c r="N26" s="194">
        <v>11.111111111111111</v>
      </c>
      <c r="O26" s="194">
        <v>22.222222222222221</v>
      </c>
      <c r="P26" s="194">
        <v>0</v>
      </c>
      <c r="Q26" s="194">
        <v>11.111111111111111</v>
      </c>
      <c r="R26" s="194">
        <v>0</v>
      </c>
      <c r="S26" s="194">
        <v>11.111111111111111</v>
      </c>
      <c r="T26" s="194">
        <v>0</v>
      </c>
      <c r="U26" s="194">
        <v>55.555555555555557</v>
      </c>
      <c r="V26" s="194">
        <v>100</v>
      </c>
      <c r="W26" s="194">
        <v>0</v>
      </c>
      <c r="X26" s="194">
        <v>0</v>
      </c>
      <c r="Y26" s="194">
        <v>77.777777777777786</v>
      </c>
      <c r="Z26" s="194">
        <v>22.222222222222221</v>
      </c>
      <c r="AA26" s="194">
        <v>88.888888888888886</v>
      </c>
      <c r="AB26" s="194">
        <v>0</v>
      </c>
      <c r="AC26" s="194" t="s">
        <v>1204</v>
      </c>
      <c r="AD26" s="194" t="s">
        <v>1205</v>
      </c>
      <c r="AE26" s="194">
        <v>100</v>
      </c>
      <c r="AF26" s="195">
        <v>55.555555555555557</v>
      </c>
      <c r="AG26" s="195">
        <v>55.555555555555557</v>
      </c>
      <c r="AH26" s="195">
        <v>0</v>
      </c>
      <c r="AI26" s="194" t="s">
        <v>1206</v>
      </c>
      <c r="AJ26" s="194">
        <v>3156</v>
      </c>
      <c r="AK26" s="194">
        <v>55.555555555555557</v>
      </c>
      <c r="AL26" s="194">
        <v>77.777777777777786</v>
      </c>
      <c r="AM26" s="194" t="s">
        <v>1207</v>
      </c>
      <c r="AN26" s="194">
        <v>44.4</v>
      </c>
      <c r="AO26" s="194">
        <v>47</v>
      </c>
      <c r="AP26" s="194" t="s">
        <v>1209</v>
      </c>
      <c r="AQ26" s="194" t="s">
        <v>1210</v>
      </c>
      <c r="AR26" s="194" t="s">
        <v>1211</v>
      </c>
      <c r="AS26" s="194">
        <v>55.555555555555557</v>
      </c>
      <c r="AT26" s="194" t="s">
        <v>1212</v>
      </c>
    </row>
    <row r="27" spans="1:48" s="197" customFormat="1" ht="15.75" customHeight="1" x14ac:dyDescent="0.2">
      <c r="A27" s="191">
        <v>24</v>
      </c>
      <c r="B27" s="192" t="s">
        <v>401</v>
      </c>
      <c r="C27" s="193" t="s">
        <v>402</v>
      </c>
      <c r="D27" s="194">
        <v>93.352941176470623</v>
      </c>
      <c r="E27" s="194">
        <v>100</v>
      </c>
      <c r="F27" s="194">
        <v>0</v>
      </c>
      <c r="G27" s="194">
        <v>88.235294117647058</v>
      </c>
      <c r="H27" s="194">
        <v>5.8823529411764701</v>
      </c>
      <c r="I27" s="194">
        <v>0</v>
      </c>
      <c r="J27" s="194">
        <v>100</v>
      </c>
      <c r="K27" s="194">
        <v>0</v>
      </c>
      <c r="L27" s="194">
        <v>88.235294117647058</v>
      </c>
      <c r="M27" s="194">
        <v>0</v>
      </c>
      <c r="N27" s="194">
        <v>11.76470588235294</v>
      </c>
      <c r="O27" s="194">
        <v>23.52941176470588</v>
      </c>
      <c r="P27" s="194">
        <v>0</v>
      </c>
      <c r="Q27" s="194">
        <v>0</v>
      </c>
      <c r="R27" s="194">
        <v>0</v>
      </c>
      <c r="S27" s="194">
        <v>5.8823529411764701</v>
      </c>
      <c r="T27" s="194">
        <v>0</v>
      </c>
      <c r="U27" s="194">
        <v>58.82352941176471</v>
      </c>
      <c r="V27" s="194">
        <v>100</v>
      </c>
      <c r="W27" s="194">
        <v>0</v>
      </c>
      <c r="X27" s="194">
        <v>0</v>
      </c>
      <c r="Y27" s="194">
        <v>94.117647058823522</v>
      </c>
      <c r="Z27" s="194">
        <v>0</v>
      </c>
      <c r="AA27" s="194">
        <v>94.117647058823522</v>
      </c>
      <c r="AB27" s="194">
        <v>0</v>
      </c>
      <c r="AC27" s="194" t="s">
        <v>1686</v>
      </c>
      <c r="AD27" s="194" t="s">
        <v>1687</v>
      </c>
      <c r="AE27" s="194">
        <v>94.117647058823522</v>
      </c>
      <c r="AF27" s="195">
        <v>64.705882352941174</v>
      </c>
      <c r="AG27" s="195">
        <v>35.294117647058826</v>
      </c>
      <c r="AH27" s="195">
        <v>0</v>
      </c>
      <c r="AI27" s="194" t="s">
        <v>1688</v>
      </c>
      <c r="AJ27" s="194">
        <v>5081</v>
      </c>
      <c r="AK27" s="194">
        <v>52.941176470588239</v>
      </c>
      <c r="AL27" s="194">
        <v>41.17647058823529</v>
      </c>
      <c r="AM27" s="194" t="s">
        <v>1689</v>
      </c>
      <c r="AN27" s="194">
        <v>17.647058823529413</v>
      </c>
      <c r="AO27" s="194">
        <v>126</v>
      </c>
      <c r="AP27" s="194" t="s">
        <v>1690</v>
      </c>
      <c r="AQ27" s="194" t="s">
        <v>1691</v>
      </c>
      <c r="AR27" s="194" t="s">
        <v>1692</v>
      </c>
      <c r="AS27" s="194">
        <v>29.411764705882355</v>
      </c>
      <c r="AT27" s="194" t="s">
        <v>1693</v>
      </c>
    </row>
    <row r="28" spans="1:48" s="204" customFormat="1" ht="15.75" customHeight="1" x14ac:dyDescent="0.25">
      <c r="A28" s="202">
        <v>25</v>
      </c>
      <c r="B28" s="203" t="s">
        <v>417</v>
      </c>
      <c r="C28" s="203" t="s">
        <v>418</v>
      </c>
      <c r="D28" s="195">
        <v>91.200000000000017</v>
      </c>
      <c r="E28" s="195">
        <v>60</v>
      </c>
      <c r="F28" s="195">
        <v>5</v>
      </c>
      <c r="G28" s="195">
        <v>100</v>
      </c>
      <c r="H28" s="195">
        <v>0</v>
      </c>
      <c r="I28" s="195">
        <v>0</v>
      </c>
      <c r="J28" s="195">
        <v>70</v>
      </c>
      <c r="K28" s="195">
        <v>0</v>
      </c>
      <c r="L28" s="195">
        <v>40</v>
      </c>
      <c r="M28" s="195">
        <v>0</v>
      </c>
      <c r="N28" s="195">
        <v>60</v>
      </c>
      <c r="O28" s="195">
        <v>80</v>
      </c>
      <c r="P28" s="195">
        <v>20</v>
      </c>
      <c r="Q28" s="195">
        <v>0</v>
      </c>
      <c r="R28" s="195">
        <v>0</v>
      </c>
      <c r="S28" s="195">
        <v>0</v>
      </c>
      <c r="T28" s="195">
        <v>0</v>
      </c>
      <c r="U28" s="195">
        <v>0</v>
      </c>
      <c r="V28" s="195">
        <v>100</v>
      </c>
      <c r="W28" s="195">
        <v>0</v>
      </c>
      <c r="X28" s="195">
        <v>0</v>
      </c>
      <c r="Y28" s="195">
        <v>100</v>
      </c>
      <c r="Z28" s="195">
        <v>0</v>
      </c>
      <c r="AA28" s="195">
        <v>100</v>
      </c>
      <c r="AB28" s="195">
        <v>0</v>
      </c>
      <c r="AC28" s="195" t="s">
        <v>841</v>
      </c>
      <c r="AD28" s="195" t="s">
        <v>584</v>
      </c>
      <c r="AE28" s="195">
        <v>60</v>
      </c>
      <c r="AF28" s="195">
        <v>20</v>
      </c>
      <c r="AG28" s="195">
        <v>80</v>
      </c>
      <c r="AH28" s="195">
        <v>0</v>
      </c>
      <c r="AI28" s="195" t="s">
        <v>842</v>
      </c>
      <c r="AJ28" s="195">
        <v>1520</v>
      </c>
      <c r="AK28" s="195">
        <v>20</v>
      </c>
      <c r="AL28" s="195">
        <v>40</v>
      </c>
      <c r="AM28" s="195" t="s">
        <v>843</v>
      </c>
      <c r="AN28" s="195">
        <v>20</v>
      </c>
      <c r="AO28" s="195">
        <v>32</v>
      </c>
      <c r="AP28" s="195" t="s">
        <v>844</v>
      </c>
      <c r="AQ28" s="195" t="s">
        <v>845</v>
      </c>
      <c r="AR28" s="195" t="s">
        <v>846</v>
      </c>
      <c r="AS28" s="195">
        <v>60</v>
      </c>
      <c r="AT28" s="195" t="s">
        <v>847</v>
      </c>
    </row>
    <row r="29" spans="1:48" s="88" customFormat="1" ht="22.5" hidden="1" customHeight="1" x14ac:dyDescent="0.2">
      <c r="A29" s="76"/>
      <c r="B29" s="103"/>
      <c r="C29" s="149" t="s">
        <v>1012</v>
      </c>
      <c r="D29" s="180">
        <f>SUM(D4:D28)</f>
        <v>2325.5666953961068</v>
      </c>
      <c r="E29" s="180">
        <f t="shared" ref="E29:AT29" si="0">SUM(E4:E28)</f>
        <v>2326.4178338001866</v>
      </c>
      <c r="F29" s="180">
        <f t="shared" si="0"/>
        <v>29.771241830065357</v>
      </c>
      <c r="G29" s="180">
        <f t="shared" si="0"/>
        <v>2434.8048911872438</v>
      </c>
      <c r="H29" s="180">
        <f t="shared" si="0"/>
        <v>33.221125279948815</v>
      </c>
      <c r="I29" s="180">
        <f t="shared" si="0"/>
        <v>0</v>
      </c>
      <c r="J29" s="180">
        <f t="shared" si="0"/>
        <v>2183.5201465201467</v>
      </c>
      <c r="K29" s="180">
        <f t="shared" si="0"/>
        <v>67.003663003663007</v>
      </c>
      <c r="L29" s="180">
        <f t="shared" si="0"/>
        <v>2142.6762028820849</v>
      </c>
      <c r="M29" s="180">
        <f t="shared" si="0"/>
        <v>0</v>
      </c>
      <c r="N29" s="180">
        <f t="shared" si="0"/>
        <v>348.99046378458138</v>
      </c>
      <c r="O29" s="180">
        <f t="shared" si="0"/>
        <v>302.61994541406307</v>
      </c>
      <c r="P29" s="180">
        <f t="shared" si="0"/>
        <v>64.331196581196579</v>
      </c>
      <c r="Q29" s="180">
        <f t="shared" si="0"/>
        <v>94.892857142857139</v>
      </c>
      <c r="R29" s="180">
        <f t="shared" si="0"/>
        <v>12.5</v>
      </c>
      <c r="S29" s="180">
        <f t="shared" si="0"/>
        <v>81.744864612511662</v>
      </c>
      <c r="T29" s="180">
        <f t="shared" si="0"/>
        <v>37.265512265512264</v>
      </c>
      <c r="U29" s="180">
        <f t="shared" si="0"/>
        <v>1777.3582055199699</v>
      </c>
      <c r="V29" s="180">
        <f t="shared" si="0"/>
        <v>2247.6869405104699</v>
      </c>
      <c r="W29" s="180">
        <f t="shared" si="0"/>
        <v>56.511777438248032</v>
      </c>
      <c r="X29" s="180">
        <f t="shared" si="0"/>
        <v>44.120879120879124</v>
      </c>
      <c r="Y29" s="180">
        <f t="shared" si="0"/>
        <v>2444.2168534080301</v>
      </c>
      <c r="Z29" s="180">
        <f t="shared" si="0"/>
        <v>28.472222222222221</v>
      </c>
      <c r="AA29" s="180">
        <f t="shared" si="0"/>
        <v>2303.9570853982618</v>
      </c>
      <c r="AB29" s="180">
        <f t="shared" si="0"/>
        <v>85.835164835164832</v>
      </c>
      <c r="AC29" s="181">
        <f t="shared" si="0"/>
        <v>0</v>
      </c>
      <c r="AD29" s="181">
        <f t="shared" si="0"/>
        <v>0</v>
      </c>
      <c r="AE29" s="180">
        <f t="shared" si="0"/>
        <v>2209.9141707965236</v>
      </c>
      <c r="AF29" s="182">
        <f t="shared" si="0"/>
        <v>715.36888111888118</v>
      </c>
      <c r="AG29" s="182">
        <f t="shared" si="0"/>
        <v>1646.8407719731249</v>
      </c>
      <c r="AH29" s="182">
        <f t="shared" si="0"/>
        <v>14.215686274509803</v>
      </c>
      <c r="AI29" s="181">
        <f t="shared" si="0"/>
        <v>0</v>
      </c>
      <c r="AJ29" s="180">
        <f t="shared" si="0"/>
        <v>31306</v>
      </c>
      <c r="AK29" s="180">
        <f t="shared" si="0"/>
        <v>1168.7449935685233</v>
      </c>
      <c r="AL29" s="180">
        <f t="shared" si="0"/>
        <v>1362.8668129256366</v>
      </c>
      <c r="AM29" s="182">
        <f t="shared" si="0"/>
        <v>0</v>
      </c>
      <c r="AN29" s="180">
        <f t="shared" si="0"/>
        <v>225.64127127774188</v>
      </c>
      <c r="AO29" s="180">
        <f t="shared" si="0"/>
        <v>1408</v>
      </c>
      <c r="AP29" s="182">
        <f t="shared" si="0"/>
        <v>0</v>
      </c>
      <c r="AQ29" s="180">
        <f t="shared" si="0"/>
        <v>532.85714285714278</v>
      </c>
      <c r="AR29" s="180">
        <f t="shared" si="0"/>
        <v>100</v>
      </c>
      <c r="AS29" s="180">
        <f t="shared" si="0"/>
        <v>273.92799683976148</v>
      </c>
      <c r="AT29" s="180">
        <f t="shared" si="0"/>
        <v>0</v>
      </c>
    </row>
    <row r="30" spans="1:48" s="232" customFormat="1" ht="27" customHeight="1" x14ac:dyDescent="0.2">
      <c r="A30" s="224"/>
      <c r="B30" s="225"/>
      <c r="C30" s="226"/>
      <c r="D30" s="227">
        <f>D29/25</f>
        <v>93.022667815844272</v>
      </c>
      <c r="E30" s="228">
        <f t="shared" ref="E30:AS30" si="1">E29/25</f>
        <v>93.056713352007463</v>
      </c>
      <c r="F30" s="228">
        <f t="shared" si="1"/>
        <v>1.1908496732026144</v>
      </c>
      <c r="G30" s="227">
        <f t="shared" si="1"/>
        <v>97.392195647489757</v>
      </c>
      <c r="H30" s="227">
        <f t="shared" si="1"/>
        <v>1.3288450111979526</v>
      </c>
      <c r="I30" s="227">
        <f t="shared" si="1"/>
        <v>0</v>
      </c>
      <c r="J30" s="228">
        <f t="shared" si="1"/>
        <v>87.340805860805872</v>
      </c>
      <c r="K30" s="228">
        <f t="shared" si="1"/>
        <v>2.6801465201465202</v>
      </c>
      <c r="L30" s="227">
        <f t="shared" si="1"/>
        <v>85.707048115283399</v>
      </c>
      <c r="M30" s="227">
        <f t="shared" si="1"/>
        <v>0</v>
      </c>
      <c r="N30" s="227">
        <f t="shared" si="1"/>
        <v>13.959618551383254</v>
      </c>
      <c r="O30" s="228">
        <f t="shared" si="1"/>
        <v>12.104797816562522</v>
      </c>
      <c r="P30" s="228">
        <f t="shared" si="1"/>
        <v>2.5732478632478633</v>
      </c>
      <c r="Q30" s="228">
        <f t="shared" si="1"/>
        <v>3.7957142857142854</v>
      </c>
      <c r="R30" s="228">
        <f t="shared" si="1"/>
        <v>0.5</v>
      </c>
      <c r="S30" s="228">
        <f t="shared" si="1"/>
        <v>3.2697945845004663</v>
      </c>
      <c r="T30" s="228">
        <f t="shared" si="1"/>
        <v>1.4906204906204905</v>
      </c>
      <c r="U30" s="228">
        <f t="shared" si="1"/>
        <v>71.094328220798801</v>
      </c>
      <c r="V30" s="227">
        <f t="shared" si="1"/>
        <v>89.907477620418788</v>
      </c>
      <c r="W30" s="227">
        <f t="shared" si="1"/>
        <v>2.2604710975299214</v>
      </c>
      <c r="X30" s="227">
        <f t="shared" si="1"/>
        <v>1.764835164835165</v>
      </c>
      <c r="Y30" s="228">
        <f t="shared" si="1"/>
        <v>97.768674136321209</v>
      </c>
      <c r="Z30" s="228">
        <f t="shared" si="1"/>
        <v>1.1388888888888888</v>
      </c>
      <c r="AA30" s="227">
        <f t="shared" si="1"/>
        <v>92.15828341593047</v>
      </c>
      <c r="AB30" s="227">
        <f t="shared" si="1"/>
        <v>3.4334065934065934</v>
      </c>
      <c r="AC30" s="229"/>
      <c r="AD30" s="230"/>
      <c r="AE30" s="228">
        <f t="shared" si="1"/>
        <v>88.396566831860952</v>
      </c>
      <c r="AF30" s="230">
        <f t="shared" si="1"/>
        <v>28.614755244755248</v>
      </c>
      <c r="AG30" s="230">
        <f t="shared" si="1"/>
        <v>65.873630878924999</v>
      </c>
      <c r="AH30" s="230">
        <f t="shared" si="1"/>
        <v>0.56862745098039214</v>
      </c>
      <c r="AI30" s="229"/>
      <c r="AJ30" s="227">
        <f>SUM(AJ4:AJ28)</f>
        <v>31306</v>
      </c>
      <c r="AK30" s="228">
        <f t="shared" si="1"/>
        <v>46.749799742740933</v>
      </c>
      <c r="AL30" s="227">
        <f t="shared" si="1"/>
        <v>54.514672517025467</v>
      </c>
      <c r="AM30" s="229"/>
      <c r="AN30" s="227">
        <f t="shared" si="1"/>
        <v>9.0256508511096758</v>
      </c>
      <c r="AO30" s="228">
        <f>SUM(AO4:AO28)</f>
        <v>1408</v>
      </c>
      <c r="AP30" s="230"/>
      <c r="AQ30" s="228">
        <v>100</v>
      </c>
      <c r="AR30" s="227">
        <v>100</v>
      </c>
      <c r="AS30" s="228">
        <f t="shared" si="1"/>
        <v>10.957119873590459</v>
      </c>
      <c r="AT30" s="231" t="s">
        <v>1735</v>
      </c>
    </row>
    <row r="31" spans="1:48" s="2" customFormat="1" ht="409.5" x14ac:dyDescent="0.2">
      <c r="B31" s="179"/>
      <c r="C31" s="179"/>
      <c r="AC31" s="220" t="s">
        <v>1703</v>
      </c>
      <c r="AD31" s="221" t="s">
        <v>1704</v>
      </c>
      <c r="AF31" s="7"/>
      <c r="AG31" s="7"/>
      <c r="AH31" s="7"/>
      <c r="AI31" s="220" t="s">
        <v>1705</v>
      </c>
      <c r="AM31" s="220" t="s">
        <v>1706</v>
      </c>
      <c r="AN31" s="169" t="s">
        <v>1279</v>
      </c>
      <c r="AP31" s="221" t="s">
        <v>1707</v>
      </c>
    </row>
    <row r="32" spans="1:48" s="2" customFormat="1" x14ac:dyDescent="0.2">
      <c r="B32" s="179"/>
      <c r="C32" s="179"/>
      <c r="AF32" s="7"/>
      <c r="AG32" s="7"/>
      <c r="AH32" s="7"/>
    </row>
    <row r="33" spans="2:34" s="2" customFormat="1" x14ac:dyDescent="0.2">
      <c r="B33" s="179"/>
      <c r="C33" s="179"/>
      <c r="AF33" s="7"/>
      <c r="AG33" s="7"/>
      <c r="AH33" s="7"/>
    </row>
    <row r="34" spans="2:34" s="2" customFormat="1" x14ac:dyDescent="0.2">
      <c r="B34" s="179"/>
      <c r="C34" s="179"/>
      <c r="AF34" s="7"/>
      <c r="AG34" s="7"/>
      <c r="AH34" s="7"/>
    </row>
    <row r="35" spans="2:34" s="2" customFormat="1" x14ac:dyDescent="0.2">
      <c r="B35" s="179"/>
      <c r="C35" s="179"/>
      <c r="AF35" s="7"/>
      <c r="AG35" s="7"/>
      <c r="AH35" s="7"/>
    </row>
    <row r="36" spans="2:34" s="2" customFormat="1" x14ac:dyDescent="0.2">
      <c r="B36" s="179"/>
      <c r="C36" s="179"/>
      <c r="AF36" s="7"/>
      <c r="AG36" s="7"/>
      <c r="AH36" s="7"/>
    </row>
    <row r="37" spans="2:34" s="2" customFormat="1" x14ac:dyDescent="0.2">
      <c r="B37" s="179"/>
      <c r="C37" s="179"/>
      <c r="AF37" s="7"/>
      <c r="AG37" s="7"/>
      <c r="AH37" s="7"/>
    </row>
    <row r="38" spans="2:34" s="2" customFormat="1" x14ac:dyDescent="0.2">
      <c r="B38" s="179"/>
      <c r="C38" s="179"/>
      <c r="AF38" s="7"/>
      <c r="AG38" s="7"/>
      <c r="AH38" s="7"/>
    </row>
    <row r="39" spans="2:34" s="2" customFormat="1" x14ac:dyDescent="0.2">
      <c r="B39" s="179"/>
      <c r="C39" s="179"/>
      <c r="AF39" s="7"/>
      <c r="AG39" s="7"/>
      <c r="AH39" s="7"/>
    </row>
    <row r="40" spans="2:34" s="2" customFormat="1" x14ac:dyDescent="0.2">
      <c r="B40" s="179"/>
      <c r="C40" s="179"/>
      <c r="AF40" s="7"/>
      <c r="AG40" s="7"/>
      <c r="AH40" s="7"/>
    </row>
    <row r="41" spans="2:34" s="2" customFormat="1" x14ac:dyDescent="0.2">
      <c r="B41" s="179"/>
      <c r="C41" s="179"/>
      <c r="AF41" s="7"/>
      <c r="AG41" s="7"/>
      <c r="AH41" s="7"/>
    </row>
    <row r="42" spans="2:34" s="2" customFormat="1" x14ac:dyDescent="0.2">
      <c r="B42" s="179"/>
      <c r="C42" s="179"/>
      <c r="AF42" s="7"/>
      <c r="AG42" s="7"/>
      <c r="AH42" s="7"/>
    </row>
    <row r="43" spans="2:34" s="2" customFormat="1" x14ac:dyDescent="0.2">
      <c r="B43" s="179"/>
      <c r="C43" s="179"/>
      <c r="AF43" s="7"/>
      <c r="AG43" s="7"/>
      <c r="AH43" s="7"/>
    </row>
    <row r="44" spans="2:34" s="2" customFormat="1" x14ac:dyDescent="0.2">
      <c r="B44" s="179"/>
      <c r="C44" s="179"/>
      <c r="AF44" s="7"/>
      <c r="AG44" s="7"/>
      <c r="AH44" s="7"/>
    </row>
    <row r="45" spans="2:34" s="2" customFormat="1" x14ac:dyDescent="0.2">
      <c r="B45" s="179"/>
      <c r="C45" s="179"/>
      <c r="AF45" s="7"/>
      <c r="AG45" s="7"/>
      <c r="AH45" s="7"/>
    </row>
    <row r="46" spans="2:34" s="2" customFormat="1" x14ac:dyDescent="0.2">
      <c r="B46" s="179"/>
      <c r="C46" s="179"/>
      <c r="AF46" s="7"/>
      <c r="AG46" s="7"/>
      <c r="AH46" s="7"/>
    </row>
    <row r="47" spans="2:34" s="2" customFormat="1" x14ac:dyDescent="0.2">
      <c r="B47" s="179"/>
      <c r="C47" s="179"/>
      <c r="AF47" s="7"/>
      <c r="AG47" s="7"/>
      <c r="AH47" s="7"/>
    </row>
    <row r="48" spans="2:34" s="2" customFormat="1" x14ac:dyDescent="0.2">
      <c r="B48" s="179"/>
      <c r="C48" s="179"/>
      <c r="AF48" s="7"/>
      <c r="AG48" s="7"/>
      <c r="AH48" s="7"/>
    </row>
    <row r="49" spans="2:34" s="2" customFormat="1" x14ac:dyDescent="0.2">
      <c r="B49" s="179"/>
      <c r="C49" s="179"/>
      <c r="AF49" s="7"/>
      <c r="AG49" s="7"/>
      <c r="AH49" s="7"/>
    </row>
    <row r="50" spans="2:34" s="2" customFormat="1" x14ac:dyDescent="0.2">
      <c r="B50" s="179"/>
      <c r="C50" s="179"/>
      <c r="AF50" s="7"/>
      <c r="AG50" s="7"/>
      <c r="AH50" s="7"/>
    </row>
    <row r="51" spans="2:34" s="2" customFormat="1" x14ac:dyDescent="0.2">
      <c r="B51" s="179"/>
      <c r="C51" s="179"/>
      <c r="AF51" s="7"/>
      <c r="AG51" s="7"/>
      <c r="AH51" s="7"/>
    </row>
    <row r="52" spans="2:34" s="2" customFormat="1" x14ac:dyDescent="0.2">
      <c r="B52" s="179"/>
      <c r="C52" s="179"/>
      <c r="AF52" s="7"/>
      <c r="AG52" s="7"/>
      <c r="AH52" s="7"/>
    </row>
    <row r="53" spans="2:34" s="2" customFormat="1" x14ac:dyDescent="0.2">
      <c r="B53" s="179"/>
      <c r="C53" s="179"/>
      <c r="AF53" s="7"/>
      <c r="AG53" s="7"/>
      <c r="AH53" s="7"/>
    </row>
    <row r="54" spans="2:34" s="2" customFormat="1" x14ac:dyDescent="0.2">
      <c r="B54" s="179"/>
      <c r="C54" s="179"/>
      <c r="AF54" s="7"/>
      <c r="AG54" s="7"/>
      <c r="AH54" s="7"/>
    </row>
  </sheetData>
  <mergeCells count="35">
    <mergeCell ref="AM2:AM3"/>
    <mergeCell ref="V2:X2"/>
    <mergeCell ref="Y2:Z2"/>
    <mergeCell ref="V1:X1"/>
    <mergeCell ref="Y1:Z1"/>
    <mergeCell ref="AA1:AB1"/>
    <mergeCell ref="AA2:AB2"/>
    <mergeCell ref="AC2:AC3"/>
    <mergeCell ref="AD2:AD3"/>
    <mergeCell ref="AE2:AE3"/>
    <mergeCell ref="A1:C3"/>
    <mergeCell ref="AT2:AT3"/>
    <mergeCell ref="AN2:AN3"/>
    <mergeCell ref="AO2:AO3"/>
    <mergeCell ref="AP2:AP3"/>
    <mergeCell ref="AQ2:AQ3"/>
    <mergeCell ref="AR2:AR3"/>
    <mergeCell ref="AS2:AS3"/>
    <mergeCell ref="AF2:AH2"/>
    <mergeCell ref="AI2:AI3"/>
    <mergeCell ref="AJ2:AJ3"/>
    <mergeCell ref="AK2:AK3"/>
    <mergeCell ref="AL2:AL3"/>
    <mergeCell ref="AF1:AH1"/>
    <mergeCell ref="D2:D3"/>
    <mergeCell ref="E2:F2"/>
    <mergeCell ref="G2:I2"/>
    <mergeCell ref="J2:K2"/>
    <mergeCell ref="L2:N2"/>
    <mergeCell ref="O2:U2"/>
    <mergeCell ref="E1:F1"/>
    <mergeCell ref="G1:I1"/>
    <mergeCell ref="J1:K1"/>
    <mergeCell ref="L1:N1"/>
    <mergeCell ref="O1:U1"/>
  </mergeCells>
  <conditionalFormatting sqref="B4:B11 B25:B28">
    <cfRule type="duplicateValues" dxfId="3" priority="4"/>
  </conditionalFormatting>
  <conditionalFormatting sqref="B12:B23">
    <cfRule type="duplicateValues" dxfId="2" priority="3"/>
  </conditionalFormatting>
  <conditionalFormatting sqref="B24">
    <cfRule type="duplicateValues" dxfId="1" priority="2"/>
  </conditionalFormatting>
  <conditionalFormatting sqref="B4:B28">
    <cfRule type="duplicateValues" dxfId="0" priority="1"/>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7"/>
  <sheetViews>
    <sheetView workbookViewId="0">
      <pane xSplit="4" ySplit="3" topLeftCell="E7" activePane="bottomRight" state="frozen"/>
      <selection pane="topRight" activeCell="E1" sqref="E1"/>
      <selection pane="bottomLeft" activeCell="A4" sqref="A4"/>
      <selection pane="bottomRight" activeCell="F22" sqref="F22"/>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15"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47" width="9.140625" style="7"/>
    <col min="48" max="50" width="9.140625" style="2"/>
    <col min="51" max="16384" width="9.140625" style="1"/>
  </cols>
  <sheetData>
    <row r="1" spans="1:50" s="17" customFormat="1" ht="45.75" customHeight="1" x14ac:dyDescent="0.25">
      <c r="A1" s="250"/>
      <c r="B1" s="250"/>
      <c r="C1" s="250"/>
      <c r="D1" s="250"/>
      <c r="E1" s="142">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3">
        <v>10</v>
      </c>
      <c r="AE1" s="143">
        <v>11</v>
      </c>
      <c r="AF1" s="143">
        <v>12</v>
      </c>
      <c r="AG1" s="239">
        <v>13</v>
      </c>
      <c r="AH1" s="239"/>
      <c r="AI1" s="239"/>
      <c r="AJ1" s="35">
        <v>14</v>
      </c>
      <c r="AK1" s="35">
        <v>15</v>
      </c>
      <c r="AL1" s="35">
        <v>16</v>
      </c>
      <c r="AM1" s="35">
        <v>17</v>
      </c>
      <c r="AN1" s="35">
        <v>18</v>
      </c>
      <c r="AO1" s="35">
        <v>19</v>
      </c>
      <c r="AP1" s="35">
        <v>20</v>
      </c>
      <c r="AQ1" s="35">
        <v>21</v>
      </c>
      <c r="AR1" s="35">
        <v>22</v>
      </c>
      <c r="AS1" s="35">
        <v>23</v>
      </c>
      <c r="AT1" s="3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1" customHeight="1" x14ac:dyDescent="0.2">
      <c r="A4" s="251" t="s">
        <v>190</v>
      </c>
      <c r="B4" s="252" t="s">
        <v>191</v>
      </c>
      <c r="C4" s="5">
        <v>1</v>
      </c>
      <c r="D4" s="8" t="s">
        <v>192</v>
      </c>
      <c r="E4" s="3">
        <v>100</v>
      </c>
      <c r="F4" s="3" t="s">
        <v>2</v>
      </c>
      <c r="G4" s="3"/>
      <c r="H4" s="3" t="s">
        <v>2</v>
      </c>
      <c r="I4" s="3"/>
      <c r="J4" s="3"/>
      <c r="K4" s="3" t="s">
        <v>2</v>
      </c>
      <c r="L4" s="3"/>
      <c r="M4" s="3" t="s">
        <v>2</v>
      </c>
      <c r="N4" s="3"/>
      <c r="O4" s="3"/>
      <c r="P4" s="3"/>
      <c r="Q4" s="3"/>
      <c r="R4" s="3"/>
      <c r="S4" s="3"/>
      <c r="T4" s="3"/>
      <c r="U4" s="3"/>
      <c r="V4" s="3" t="s">
        <v>2</v>
      </c>
      <c r="W4" s="3" t="s">
        <v>2</v>
      </c>
      <c r="X4" s="3"/>
      <c r="Y4" s="3"/>
      <c r="Z4" s="3" t="s">
        <v>2</v>
      </c>
      <c r="AA4" s="3"/>
      <c r="AB4" s="3" t="s">
        <v>2</v>
      </c>
      <c r="AC4" s="3"/>
      <c r="AD4" s="4" t="s">
        <v>959</v>
      </c>
      <c r="AE4" s="4"/>
      <c r="AF4" s="4" t="s">
        <v>960</v>
      </c>
      <c r="AG4" s="4"/>
      <c r="AH4" s="4" t="s">
        <v>2</v>
      </c>
      <c r="AI4" s="4"/>
      <c r="AJ4" s="4" t="s">
        <v>961</v>
      </c>
      <c r="AK4" s="4">
        <v>37</v>
      </c>
      <c r="AL4" s="4" t="s">
        <v>2</v>
      </c>
      <c r="AM4" s="4" t="s">
        <v>962</v>
      </c>
      <c r="AN4" s="4" t="s">
        <v>963</v>
      </c>
      <c r="AO4" s="4" t="s">
        <v>427</v>
      </c>
      <c r="AP4" s="4">
        <v>4</v>
      </c>
      <c r="AQ4" s="4" t="s">
        <v>430</v>
      </c>
      <c r="AR4" s="4" t="s">
        <v>964</v>
      </c>
      <c r="AS4" s="4" t="s">
        <v>965</v>
      </c>
      <c r="AT4" s="4" t="s">
        <v>966</v>
      </c>
      <c r="AU4" s="4" t="s">
        <v>607</v>
      </c>
      <c r="AV4" s="1"/>
      <c r="AW4" s="1"/>
      <c r="AX4" s="1"/>
    </row>
    <row r="5" spans="1:50" ht="21" customHeight="1" x14ac:dyDescent="0.2">
      <c r="A5" s="251"/>
      <c r="B5" s="252"/>
      <c r="C5" s="5">
        <v>2</v>
      </c>
      <c r="D5" s="8" t="s">
        <v>193</v>
      </c>
      <c r="E5" s="3">
        <v>100</v>
      </c>
      <c r="F5" s="3"/>
      <c r="G5" s="4" t="s">
        <v>967</v>
      </c>
      <c r="H5" s="3" t="s">
        <v>2</v>
      </c>
      <c r="I5" s="3"/>
      <c r="J5" s="3"/>
      <c r="K5" s="3" t="s">
        <v>2</v>
      </c>
      <c r="L5" s="3"/>
      <c r="M5" s="3"/>
      <c r="N5" s="3"/>
      <c r="O5" s="3" t="s">
        <v>2</v>
      </c>
      <c r="P5" s="3"/>
      <c r="Q5" s="3"/>
      <c r="R5" s="3"/>
      <c r="S5" s="3"/>
      <c r="T5" s="3"/>
      <c r="U5" s="3"/>
      <c r="V5" s="3" t="s">
        <v>2</v>
      </c>
      <c r="W5" s="3" t="s">
        <v>2</v>
      </c>
      <c r="X5" s="3"/>
      <c r="Y5" s="3"/>
      <c r="Z5" s="3" t="s">
        <v>2</v>
      </c>
      <c r="AA5" s="3"/>
      <c r="AB5" s="3" t="s">
        <v>2</v>
      </c>
      <c r="AC5" s="3"/>
      <c r="AD5" s="4" t="s">
        <v>968</v>
      </c>
      <c r="AE5" s="4" t="s">
        <v>445</v>
      </c>
      <c r="AF5" s="4" t="s">
        <v>960</v>
      </c>
      <c r="AG5" s="4"/>
      <c r="AH5" s="4" t="s">
        <v>2</v>
      </c>
      <c r="AI5" s="4"/>
      <c r="AJ5" s="4" t="s">
        <v>969</v>
      </c>
      <c r="AK5" s="4">
        <v>21</v>
      </c>
      <c r="AL5" s="4" t="s">
        <v>970</v>
      </c>
      <c r="AM5" s="4" t="s">
        <v>427</v>
      </c>
      <c r="AN5" s="4" t="s">
        <v>971</v>
      </c>
      <c r="AO5" s="4" t="s">
        <v>972</v>
      </c>
      <c r="AP5" s="4">
        <v>3</v>
      </c>
      <c r="AQ5" s="4" t="s">
        <v>973</v>
      </c>
      <c r="AR5" s="4" t="s">
        <v>974</v>
      </c>
      <c r="AS5" s="4" t="s">
        <v>975</v>
      </c>
      <c r="AT5" s="4" t="s">
        <v>427</v>
      </c>
      <c r="AU5" s="4" t="s">
        <v>607</v>
      </c>
      <c r="AV5" s="1"/>
      <c r="AW5" s="1"/>
      <c r="AX5" s="1"/>
    </row>
    <row r="6" spans="1:50" ht="21" customHeight="1" x14ac:dyDescent="0.2">
      <c r="A6" s="251"/>
      <c r="B6" s="252"/>
      <c r="C6" s="5">
        <v>3</v>
      </c>
      <c r="D6" s="8" t="s">
        <v>194</v>
      </c>
      <c r="E6" s="3">
        <v>92</v>
      </c>
      <c r="F6" s="3" t="s">
        <v>2</v>
      </c>
      <c r="G6" s="3"/>
      <c r="H6" s="3" t="s">
        <v>2</v>
      </c>
      <c r="I6" s="3"/>
      <c r="J6" s="3"/>
      <c r="K6" s="3" t="s">
        <v>2</v>
      </c>
      <c r="L6" s="3"/>
      <c r="M6" s="3" t="s">
        <v>2</v>
      </c>
      <c r="N6" s="3"/>
      <c r="O6" s="3"/>
      <c r="P6" s="3"/>
      <c r="Q6" s="3"/>
      <c r="R6" s="3"/>
      <c r="S6" s="3"/>
      <c r="T6" s="3"/>
      <c r="U6" s="3"/>
      <c r="V6" s="3" t="s">
        <v>2</v>
      </c>
      <c r="W6" s="3" t="s">
        <v>2</v>
      </c>
      <c r="X6" s="3"/>
      <c r="Y6" s="3"/>
      <c r="Z6" s="3" t="s">
        <v>2</v>
      </c>
      <c r="AA6" s="3"/>
      <c r="AB6" s="3" t="s">
        <v>2</v>
      </c>
      <c r="AC6" s="3"/>
      <c r="AD6" s="4" t="s">
        <v>976</v>
      </c>
      <c r="AE6" s="4" t="s">
        <v>977</v>
      </c>
      <c r="AF6" s="4" t="s">
        <v>978</v>
      </c>
      <c r="AG6" s="4" t="s">
        <v>2</v>
      </c>
      <c r="AH6" s="4"/>
      <c r="AI6" s="4"/>
      <c r="AJ6" s="4" t="s">
        <v>979</v>
      </c>
      <c r="AK6" s="4">
        <v>131</v>
      </c>
      <c r="AL6" s="4" t="s">
        <v>427</v>
      </c>
      <c r="AM6" s="4" t="s">
        <v>2</v>
      </c>
      <c r="AN6" s="4" t="s">
        <v>980</v>
      </c>
      <c r="AO6" s="4" t="s">
        <v>427</v>
      </c>
      <c r="AP6" s="4">
        <v>5</v>
      </c>
      <c r="AQ6" s="4" t="s">
        <v>981</v>
      </c>
      <c r="AR6" s="4" t="s">
        <v>2</v>
      </c>
      <c r="AS6" s="4" t="s">
        <v>982</v>
      </c>
      <c r="AT6" s="4" t="s">
        <v>427</v>
      </c>
      <c r="AU6" s="4" t="s">
        <v>550</v>
      </c>
      <c r="AV6" s="1"/>
      <c r="AW6" s="1"/>
      <c r="AX6" s="1"/>
    </row>
    <row r="7" spans="1:50" ht="21" customHeight="1" x14ac:dyDescent="0.2">
      <c r="A7" s="251"/>
      <c r="B7" s="252"/>
      <c r="C7" s="5">
        <v>4</v>
      </c>
      <c r="D7" s="8" t="s">
        <v>195</v>
      </c>
      <c r="E7" s="3">
        <v>100</v>
      </c>
      <c r="F7" s="3" t="s">
        <v>2</v>
      </c>
      <c r="G7" s="3"/>
      <c r="H7" s="3" t="s">
        <v>2</v>
      </c>
      <c r="I7" s="3"/>
      <c r="J7" s="3"/>
      <c r="K7" s="3" t="s">
        <v>2</v>
      </c>
      <c r="L7" s="3"/>
      <c r="M7" s="3" t="s">
        <v>2</v>
      </c>
      <c r="N7" s="3"/>
      <c r="O7" s="3"/>
      <c r="P7" s="3"/>
      <c r="Q7" s="3"/>
      <c r="R7" s="3"/>
      <c r="S7" s="3"/>
      <c r="T7" s="3"/>
      <c r="U7" s="3"/>
      <c r="V7" s="3" t="s">
        <v>2</v>
      </c>
      <c r="W7" s="3" t="s">
        <v>2</v>
      </c>
      <c r="X7" s="3"/>
      <c r="Y7" s="3"/>
      <c r="Z7" s="3" t="s">
        <v>2</v>
      </c>
      <c r="AA7" s="3"/>
      <c r="AB7" s="3" t="s">
        <v>2</v>
      </c>
      <c r="AC7" s="3"/>
      <c r="AD7" s="4" t="s">
        <v>983</v>
      </c>
      <c r="AE7" s="4" t="s">
        <v>427</v>
      </c>
      <c r="AF7" s="4" t="s">
        <v>2</v>
      </c>
      <c r="AG7" s="4"/>
      <c r="AH7" s="4" t="s">
        <v>2</v>
      </c>
      <c r="AI7" s="4"/>
      <c r="AJ7" s="4" t="s">
        <v>984</v>
      </c>
      <c r="AK7" s="4">
        <v>20</v>
      </c>
      <c r="AL7" s="4" t="s">
        <v>427</v>
      </c>
      <c r="AM7" s="4" t="s">
        <v>2</v>
      </c>
      <c r="AN7" s="4" t="s">
        <v>985</v>
      </c>
      <c r="AO7" s="4" t="s">
        <v>427</v>
      </c>
      <c r="AP7" s="4">
        <v>8</v>
      </c>
      <c r="AQ7" s="4" t="s">
        <v>469</v>
      </c>
      <c r="AR7" s="4" t="s">
        <v>2</v>
      </c>
      <c r="AS7" s="4" t="s">
        <v>986</v>
      </c>
      <c r="AT7" s="4" t="s">
        <v>427</v>
      </c>
      <c r="AU7" s="4" t="s">
        <v>607</v>
      </c>
      <c r="AV7" s="1"/>
      <c r="AW7" s="1"/>
      <c r="AX7" s="1"/>
    </row>
    <row r="8" spans="1:50" ht="21" customHeight="1" x14ac:dyDescent="0.2">
      <c r="A8" s="251"/>
      <c r="B8" s="252"/>
      <c r="C8" s="5">
        <v>5</v>
      </c>
      <c r="D8" s="8" t="s">
        <v>196</v>
      </c>
      <c r="E8" s="3">
        <v>100</v>
      </c>
      <c r="F8" s="3" t="s">
        <v>2</v>
      </c>
      <c r="G8" s="3"/>
      <c r="H8" s="3" t="s">
        <v>2</v>
      </c>
      <c r="I8" s="3"/>
      <c r="J8" s="3"/>
      <c r="K8" s="3" t="s">
        <v>2</v>
      </c>
      <c r="L8" s="3"/>
      <c r="M8" s="3"/>
      <c r="N8" s="3"/>
      <c r="O8" s="3" t="s">
        <v>2</v>
      </c>
      <c r="P8" s="3"/>
      <c r="Q8" s="3"/>
      <c r="R8" s="3"/>
      <c r="S8" s="3"/>
      <c r="T8" s="3"/>
      <c r="U8" s="3"/>
      <c r="V8" s="3" t="s">
        <v>2</v>
      </c>
      <c r="W8" s="3" t="s">
        <v>2</v>
      </c>
      <c r="X8" s="3"/>
      <c r="Y8" s="3"/>
      <c r="Z8" s="3" t="s">
        <v>2</v>
      </c>
      <c r="AA8" s="3"/>
      <c r="AB8" s="3"/>
      <c r="AC8" s="3"/>
      <c r="AD8" s="4"/>
      <c r="AE8" s="4"/>
      <c r="AF8" s="4"/>
      <c r="AG8" s="4" t="s">
        <v>2</v>
      </c>
      <c r="AH8" s="4"/>
      <c r="AI8" s="4"/>
      <c r="AJ8" s="4" t="s">
        <v>987</v>
      </c>
      <c r="AK8" s="4">
        <v>234</v>
      </c>
      <c r="AL8" s="4" t="s">
        <v>2</v>
      </c>
      <c r="AM8" s="4" t="s">
        <v>2</v>
      </c>
      <c r="AN8" s="4" t="s">
        <v>437</v>
      </c>
      <c r="AO8" s="4" t="s">
        <v>427</v>
      </c>
      <c r="AP8" s="4">
        <v>8</v>
      </c>
      <c r="AQ8" s="4" t="s">
        <v>988</v>
      </c>
      <c r="AR8" s="4" t="s">
        <v>989</v>
      </c>
      <c r="AS8" s="4" t="s">
        <v>616</v>
      </c>
      <c r="AT8" s="4" t="s">
        <v>990</v>
      </c>
      <c r="AU8" s="4" t="s">
        <v>550</v>
      </c>
      <c r="AV8" s="1"/>
      <c r="AW8" s="1"/>
      <c r="AX8" s="1"/>
    </row>
    <row r="9" spans="1:50" ht="21" customHeight="1" x14ac:dyDescent="0.2">
      <c r="A9" s="251"/>
      <c r="B9" s="252"/>
      <c r="C9" s="5">
        <v>6</v>
      </c>
      <c r="D9" s="8" t="s">
        <v>197</v>
      </c>
      <c r="E9" s="3">
        <v>100</v>
      </c>
      <c r="F9" s="3" t="s">
        <v>2</v>
      </c>
      <c r="G9" s="3"/>
      <c r="H9" s="3" t="s">
        <v>2</v>
      </c>
      <c r="I9" s="3"/>
      <c r="J9" s="3"/>
      <c r="K9" s="3" t="s">
        <v>2</v>
      </c>
      <c r="L9" s="3"/>
      <c r="M9" s="3" t="s">
        <v>2</v>
      </c>
      <c r="N9" s="3"/>
      <c r="O9" s="3"/>
      <c r="P9" s="3"/>
      <c r="Q9" s="3"/>
      <c r="R9" s="3"/>
      <c r="S9" s="3"/>
      <c r="T9" s="3"/>
      <c r="U9" s="3"/>
      <c r="V9" s="3" t="s">
        <v>2</v>
      </c>
      <c r="W9" s="3" t="s">
        <v>2</v>
      </c>
      <c r="X9" s="3"/>
      <c r="Y9" s="3"/>
      <c r="Z9" s="3" t="s">
        <v>2</v>
      </c>
      <c r="AA9" s="3"/>
      <c r="AB9" s="3" t="s">
        <v>2</v>
      </c>
      <c r="AC9" s="3"/>
      <c r="AD9" s="4"/>
      <c r="AE9" s="4" t="s">
        <v>991</v>
      </c>
      <c r="AF9" s="4" t="s">
        <v>2</v>
      </c>
      <c r="AG9" s="4"/>
      <c r="AH9" s="4" t="s">
        <v>2</v>
      </c>
      <c r="AI9" s="4"/>
      <c r="AJ9" s="4" t="s">
        <v>780</v>
      </c>
      <c r="AK9" s="4">
        <v>25</v>
      </c>
      <c r="AL9" s="4"/>
      <c r="AM9" s="4" t="s">
        <v>2</v>
      </c>
      <c r="AN9" s="4" t="s">
        <v>992</v>
      </c>
      <c r="AO9" s="4" t="s">
        <v>427</v>
      </c>
      <c r="AP9" s="4">
        <v>3</v>
      </c>
      <c r="AQ9" s="4" t="s">
        <v>993</v>
      </c>
      <c r="AR9" s="4" t="s">
        <v>2</v>
      </c>
      <c r="AS9" s="4" t="s">
        <v>994</v>
      </c>
      <c r="AT9" s="4" t="s">
        <v>427</v>
      </c>
      <c r="AU9" s="4" t="s">
        <v>607</v>
      </c>
      <c r="AV9" s="1"/>
      <c r="AW9" s="1"/>
      <c r="AX9" s="1"/>
    </row>
    <row r="10" spans="1:50" ht="21" customHeight="1" x14ac:dyDescent="0.2">
      <c r="A10" s="251"/>
      <c r="B10" s="252"/>
      <c r="C10" s="5">
        <v>7</v>
      </c>
      <c r="D10" s="8" t="s">
        <v>198</v>
      </c>
      <c r="E10" s="3">
        <v>100</v>
      </c>
      <c r="F10" s="3" t="s">
        <v>2</v>
      </c>
      <c r="G10" s="3"/>
      <c r="H10" s="3" t="s">
        <v>2</v>
      </c>
      <c r="I10" s="3"/>
      <c r="J10" s="3"/>
      <c r="K10" s="3" t="s">
        <v>2</v>
      </c>
      <c r="L10" s="3"/>
      <c r="M10" s="3" t="s">
        <v>2</v>
      </c>
      <c r="N10" s="3"/>
      <c r="O10" s="3"/>
      <c r="P10" s="3"/>
      <c r="Q10" s="3"/>
      <c r="R10" s="3"/>
      <c r="S10" s="3"/>
      <c r="T10" s="3"/>
      <c r="U10" s="3"/>
      <c r="V10" s="3" t="s">
        <v>2</v>
      </c>
      <c r="W10" s="3" t="s">
        <v>2</v>
      </c>
      <c r="X10" s="3"/>
      <c r="Y10" s="3"/>
      <c r="Z10" s="3" t="s">
        <v>2</v>
      </c>
      <c r="AA10" s="3"/>
      <c r="AB10" s="3" t="s">
        <v>2</v>
      </c>
      <c r="AC10" s="3"/>
      <c r="AD10" s="4" t="s">
        <v>995</v>
      </c>
      <c r="AE10" s="4" t="s">
        <v>445</v>
      </c>
      <c r="AF10" s="4" t="s">
        <v>2</v>
      </c>
      <c r="AG10" s="4"/>
      <c r="AH10" s="4" t="s">
        <v>2</v>
      </c>
      <c r="AI10" s="4"/>
      <c r="AJ10" s="4" t="s">
        <v>996</v>
      </c>
      <c r="AK10" s="4">
        <v>15</v>
      </c>
      <c r="AL10" s="4" t="s">
        <v>427</v>
      </c>
      <c r="AM10" s="4" t="s">
        <v>2</v>
      </c>
      <c r="AN10" s="4" t="s">
        <v>997</v>
      </c>
      <c r="AO10" s="4" t="s">
        <v>427</v>
      </c>
      <c r="AP10" s="4">
        <v>4</v>
      </c>
      <c r="AQ10" s="4" t="s">
        <v>993</v>
      </c>
      <c r="AR10" s="4" t="s">
        <v>557</v>
      </c>
      <c r="AS10" s="4" t="s">
        <v>998</v>
      </c>
      <c r="AT10" s="4" t="s">
        <v>427</v>
      </c>
      <c r="AU10" s="4" t="s">
        <v>550</v>
      </c>
      <c r="AV10" s="1"/>
      <c r="AW10" s="1"/>
      <c r="AX10" s="1"/>
    </row>
    <row r="11" spans="1:50" ht="21" customHeight="1" x14ac:dyDescent="0.2">
      <c r="A11" s="251"/>
      <c r="B11" s="252"/>
      <c r="C11" s="5">
        <v>8</v>
      </c>
      <c r="D11" s="8" t="s">
        <v>199</v>
      </c>
      <c r="E11" s="3">
        <v>100</v>
      </c>
      <c r="F11" s="3" t="s">
        <v>2</v>
      </c>
      <c r="G11" s="3"/>
      <c r="H11" s="3" t="s">
        <v>2</v>
      </c>
      <c r="I11" s="3"/>
      <c r="J11" s="3"/>
      <c r="K11" s="3" t="s">
        <v>2</v>
      </c>
      <c r="L11" s="3"/>
      <c r="M11" s="3" t="s">
        <v>2</v>
      </c>
      <c r="N11" s="3"/>
      <c r="O11" s="3"/>
      <c r="P11" s="3"/>
      <c r="Q11" s="3"/>
      <c r="R11" s="3"/>
      <c r="S11" s="3"/>
      <c r="T11" s="3"/>
      <c r="U11" s="3"/>
      <c r="V11" s="3" t="s">
        <v>2</v>
      </c>
      <c r="W11" s="3" t="s">
        <v>2</v>
      </c>
      <c r="X11" s="3"/>
      <c r="Y11" s="3"/>
      <c r="Z11" s="3" t="s">
        <v>2</v>
      </c>
      <c r="AA11" s="3"/>
      <c r="AB11" s="3" t="s">
        <v>2</v>
      </c>
      <c r="AC11" s="3"/>
      <c r="AD11" s="4" t="s">
        <v>477</v>
      </c>
      <c r="AE11" s="4" t="s">
        <v>445</v>
      </c>
      <c r="AF11" s="4" t="s">
        <v>2</v>
      </c>
      <c r="AG11" s="4"/>
      <c r="AH11" s="4" t="s">
        <v>2</v>
      </c>
      <c r="AI11" s="4"/>
      <c r="AJ11" s="4" t="s">
        <v>996</v>
      </c>
      <c r="AK11" s="4">
        <v>32</v>
      </c>
      <c r="AL11" s="4" t="s">
        <v>427</v>
      </c>
      <c r="AM11" s="4" t="s">
        <v>2</v>
      </c>
      <c r="AN11" s="4" t="s">
        <v>999</v>
      </c>
      <c r="AO11" s="4" t="s">
        <v>427</v>
      </c>
      <c r="AP11" s="4">
        <v>3</v>
      </c>
      <c r="AQ11" s="4" t="s">
        <v>993</v>
      </c>
      <c r="AR11" s="4" t="s">
        <v>557</v>
      </c>
      <c r="AS11" s="4" t="s">
        <v>982</v>
      </c>
      <c r="AT11" s="4" t="s">
        <v>427</v>
      </c>
      <c r="AU11" s="4" t="s">
        <v>550</v>
      </c>
      <c r="AV11" s="1"/>
      <c r="AW11" s="1"/>
      <c r="AX11" s="1"/>
    </row>
    <row r="12" spans="1:50" ht="21" customHeight="1" x14ac:dyDescent="0.2">
      <c r="A12" s="251"/>
      <c r="B12" s="252"/>
      <c r="C12" s="5">
        <v>9</v>
      </c>
      <c r="D12" s="8" t="s">
        <v>200</v>
      </c>
      <c r="E12" s="3">
        <v>100</v>
      </c>
      <c r="F12" s="3" t="s">
        <v>2</v>
      </c>
      <c r="G12" s="3"/>
      <c r="H12" s="3" t="s">
        <v>2</v>
      </c>
      <c r="I12" s="3"/>
      <c r="J12" s="3"/>
      <c r="K12" s="3" t="s">
        <v>2</v>
      </c>
      <c r="L12" s="3"/>
      <c r="M12" s="3" t="s">
        <v>2</v>
      </c>
      <c r="N12" s="3"/>
      <c r="O12" s="3"/>
      <c r="P12" s="3"/>
      <c r="Q12" s="3"/>
      <c r="R12" s="3"/>
      <c r="S12" s="3"/>
      <c r="T12" s="3"/>
      <c r="U12" s="3"/>
      <c r="V12" s="3" t="s">
        <v>2</v>
      </c>
      <c r="W12" s="3" t="s">
        <v>2</v>
      </c>
      <c r="X12" s="3"/>
      <c r="Y12" s="3"/>
      <c r="Z12" s="3" t="s">
        <v>2</v>
      </c>
      <c r="AA12" s="3"/>
      <c r="AB12" s="3" t="s">
        <v>2</v>
      </c>
      <c r="AC12" s="3"/>
      <c r="AD12" s="4" t="s">
        <v>445</v>
      </c>
      <c r="AE12" s="4" t="s">
        <v>445</v>
      </c>
      <c r="AF12" s="4" t="s">
        <v>2</v>
      </c>
      <c r="AG12" s="4"/>
      <c r="AH12" s="4" t="s">
        <v>2</v>
      </c>
      <c r="AI12" s="4"/>
      <c r="AJ12" s="4" t="s">
        <v>1000</v>
      </c>
      <c r="AK12" s="4">
        <v>19</v>
      </c>
      <c r="AL12" s="4" t="s">
        <v>427</v>
      </c>
      <c r="AM12" s="4" t="s">
        <v>1001</v>
      </c>
      <c r="AN12" s="4" t="s">
        <v>1002</v>
      </c>
      <c r="AO12" s="4" t="s">
        <v>427</v>
      </c>
      <c r="AP12" s="4">
        <v>4</v>
      </c>
      <c r="AQ12" s="4" t="s">
        <v>993</v>
      </c>
      <c r="AR12" s="4" t="s">
        <v>2</v>
      </c>
      <c r="AS12" s="4" t="s">
        <v>2</v>
      </c>
      <c r="AT12" s="4" t="s">
        <v>427</v>
      </c>
      <c r="AU12" s="4" t="s">
        <v>607</v>
      </c>
      <c r="AV12" s="1"/>
      <c r="AW12" s="1"/>
      <c r="AX12" s="1"/>
    </row>
    <row r="13" spans="1:50" ht="21" customHeight="1" x14ac:dyDescent="0.2">
      <c r="A13" s="251"/>
      <c r="B13" s="252"/>
      <c r="C13" s="5">
        <v>10</v>
      </c>
      <c r="D13" s="8" t="s">
        <v>201</v>
      </c>
      <c r="E13" s="3">
        <v>100</v>
      </c>
      <c r="F13" s="3" t="s">
        <v>2</v>
      </c>
      <c r="G13" s="3"/>
      <c r="H13" s="3" t="s">
        <v>2</v>
      </c>
      <c r="I13" s="3"/>
      <c r="J13" s="3"/>
      <c r="K13" s="3" t="s">
        <v>2</v>
      </c>
      <c r="L13" s="3"/>
      <c r="M13" s="3" t="s">
        <v>2</v>
      </c>
      <c r="N13" s="3"/>
      <c r="O13" s="3"/>
      <c r="P13" s="3"/>
      <c r="Q13" s="3"/>
      <c r="R13" s="3"/>
      <c r="S13" s="3"/>
      <c r="T13" s="3"/>
      <c r="U13" s="3"/>
      <c r="V13" s="3" t="s">
        <v>2</v>
      </c>
      <c r="W13" s="3"/>
      <c r="X13" s="3"/>
      <c r="Y13" s="3" t="s">
        <v>2</v>
      </c>
      <c r="Z13" s="3" t="s">
        <v>2</v>
      </c>
      <c r="AA13" s="3"/>
      <c r="AB13" s="3" t="s">
        <v>2</v>
      </c>
      <c r="AC13" s="3"/>
      <c r="AD13" s="4" t="s">
        <v>477</v>
      </c>
      <c r="AE13" s="4" t="s">
        <v>769</v>
      </c>
      <c r="AF13" s="4" t="s">
        <v>2</v>
      </c>
      <c r="AG13" s="4"/>
      <c r="AH13" s="4" t="s">
        <v>2</v>
      </c>
      <c r="AI13" s="4"/>
      <c r="AJ13" s="4" t="s">
        <v>996</v>
      </c>
      <c r="AK13" s="4">
        <v>14</v>
      </c>
      <c r="AL13" s="4" t="s">
        <v>427</v>
      </c>
      <c r="AM13" s="4" t="s">
        <v>2</v>
      </c>
      <c r="AN13" s="4" t="s">
        <v>1003</v>
      </c>
      <c r="AO13" s="4" t="s">
        <v>427</v>
      </c>
      <c r="AP13" s="4">
        <v>3</v>
      </c>
      <c r="AQ13" s="4" t="s">
        <v>993</v>
      </c>
      <c r="AR13" s="4" t="s">
        <v>557</v>
      </c>
      <c r="AS13" s="4" t="s">
        <v>982</v>
      </c>
      <c r="AT13" s="4" t="s">
        <v>427</v>
      </c>
      <c r="AU13" s="4" t="s">
        <v>575</v>
      </c>
      <c r="AV13" s="1"/>
      <c r="AW13" s="1"/>
      <c r="AX13" s="1"/>
    </row>
    <row r="14" spans="1:50" ht="21" customHeight="1" x14ac:dyDescent="0.2">
      <c r="A14" s="65"/>
      <c r="B14" s="65"/>
      <c r="C14" s="62"/>
      <c r="D14" s="62"/>
      <c r="E14" s="62">
        <f>SUM(E4:E13)</f>
        <v>992</v>
      </c>
      <c r="F14" s="62">
        <f>COUNTIF(F4:F13,"да")</f>
        <v>9</v>
      </c>
      <c r="G14" s="62">
        <f t="shared" ref="G14:AU14" si="0">COUNTIF(G4:G13,"да")</f>
        <v>0</v>
      </c>
      <c r="H14" s="62">
        <f t="shared" si="0"/>
        <v>10</v>
      </c>
      <c r="I14" s="62">
        <f t="shared" si="0"/>
        <v>0</v>
      </c>
      <c r="J14" s="62">
        <f t="shared" si="0"/>
        <v>0</v>
      </c>
      <c r="K14" s="62">
        <f t="shared" si="0"/>
        <v>10</v>
      </c>
      <c r="L14" s="62">
        <f t="shared" si="0"/>
        <v>0</v>
      </c>
      <c r="M14" s="62">
        <f t="shared" si="0"/>
        <v>8</v>
      </c>
      <c r="N14" s="62">
        <f t="shared" si="0"/>
        <v>0</v>
      </c>
      <c r="O14" s="62">
        <f t="shared" si="0"/>
        <v>2</v>
      </c>
      <c r="P14" s="62">
        <f t="shared" si="0"/>
        <v>0</v>
      </c>
      <c r="Q14" s="62">
        <f t="shared" si="0"/>
        <v>0</v>
      </c>
      <c r="R14" s="62">
        <f t="shared" si="0"/>
        <v>0</v>
      </c>
      <c r="S14" s="62">
        <f t="shared" si="0"/>
        <v>0</v>
      </c>
      <c r="T14" s="62">
        <f t="shared" si="0"/>
        <v>0</v>
      </c>
      <c r="U14" s="62">
        <f t="shared" si="0"/>
        <v>0</v>
      </c>
      <c r="V14" s="62">
        <f t="shared" si="0"/>
        <v>10</v>
      </c>
      <c r="W14" s="62">
        <f t="shared" si="0"/>
        <v>9</v>
      </c>
      <c r="X14" s="62">
        <f t="shared" si="0"/>
        <v>0</v>
      </c>
      <c r="Y14" s="62">
        <f t="shared" si="0"/>
        <v>1</v>
      </c>
      <c r="Z14" s="62">
        <f t="shared" si="0"/>
        <v>10</v>
      </c>
      <c r="AA14" s="62">
        <f t="shared" si="0"/>
        <v>0</v>
      </c>
      <c r="AB14" s="62">
        <f t="shared" si="0"/>
        <v>9</v>
      </c>
      <c r="AC14" s="62">
        <f t="shared" si="0"/>
        <v>0</v>
      </c>
      <c r="AD14" s="63">
        <f t="shared" si="0"/>
        <v>0</v>
      </c>
      <c r="AE14" s="63">
        <f t="shared" si="0"/>
        <v>0</v>
      </c>
      <c r="AF14" s="63">
        <v>7</v>
      </c>
      <c r="AG14" s="63">
        <f t="shared" si="0"/>
        <v>2</v>
      </c>
      <c r="AH14" s="63">
        <f t="shared" si="0"/>
        <v>8</v>
      </c>
      <c r="AI14" s="63">
        <f t="shared" si="0"/>
        <v>0</v>
      </c>
      <c r="AJ14" s="63">
        <f t="shared" si="0"/>
        <v>0</v>
      </c>
      <c r="AK14" s="63">
        <f t="shared" si="0"/>
        <v>0</v>
      </c>
      <c r="AL14" s="63">
        <v>3</v>
      </c>
      <c r="AM14" s="63">
        <f t="shared" si="0"/>
        <v>7</v>
      </c>
      <c r="AN14" s="63">
        <f t="shared" si="0"/>
        <v>0</v>
      </c>
      <c r="AO14" s="63">
        <f t="shared" si="0"/>
        <v>0</v>
      </c>
      <c r="AP14" s="63">
        <f t="shared" si="0"/>
        <v>0</v>
      </c>
      <c r="AQ14" s="63">
        <f t="shared" si="0"/>
        <v>0</v>
      </c>
      <c r="AR14" s="63">
        <v>100</v>
      </c>
      <c r="AS14" s="63">
        <v>100</v>
      </c>
      <c r="AT14" s="63">
        <v>2</v>
      </c>
      <c r="AU14" s="63">
        <f t="shared" si="0"/>
        <v>0</v>
      </c>
    </row>
    <row r="15" spans="1:50" ht="21" customHeight="1" x14ac:dyDescent="0.2">
      <c r="A15" s="65"/>
      <c r="B15" s="65"/>
      <c r="C15" s="62"/>
      <c r="D15" s="62"/>
      <c r="E15" s="62">
        <f>E14/10</f>
        <v>99.2</v>
      </c>
      <c r="F15" s="62">
        <f>F14/10*100</f>
        <v>90</v>
      </c>
      <c r="G15" s="62">
        <f t="shared" ref="G15:AT15" si="1">G14/10*100</f>
        <v>0</v>
      </c>
      <c r="H15" s="62">
        <f t="shared" si="1"/>
        <v>100</v>
      </c>
      <c r="I15" s="62">
        <f t="shared" si="1"/>
        <v>0</v>
      </c>
      <c r="J15" s="62">
        <f t="shared" si="1"/>
        <v>0</v>
      </c>
      <c r="K15" s="62">
        <f t="shared" si="1"/>
        <v>100</v>
      </c>
      <c r="L15" s="62">
        <f t="shared" si="1"/>
        <v>0</v>
      </c>
      <c r="M15" s="62">
        <f t="shared" si="1"/>
        <v>80</v>
      </c>
      <c r="N15" s="62">
        <f t="shared" si="1"/>
        <v>0</v>
      </c>
      <c r="O15" s="62">
        <f t="shared" si="1"/>
        <v>20</v>
      </c>
      <c r="P15" s="62">
        <f t="shared" si="1"/>
        <v>0</v>
      </c>
      <c r="Q15" s="62">
        <f t="shared" si="1"/>
        <v>0</v>
      </c>
      <c r="R15" s="62">
        <f t="shared" si="1"/>
        <v>0</v>
      </c>
      <c r="S15" s="62">
        <f t="shared" si="1"/>
        <v>0</v>
      </c>
      <c r="T15" s="62">
        <f t="shared" si="1"/>
        <v>0</v>
      </c>
      <c r="U15" s="62">
        <f t="shared" si="1"/>
        <v>0</v>
      </c>
      <c r="V15" s="62">
        <f t="shared" si="1"/>
        <v>100</v>
      </c>
      <c r="W15" s="62">
        <f t="shared" si="1"/>
        <v>90</v>
      </c>
      <c r="X15" s="62">
        <f t="shared" si="1"/>
        <v>0</v>
      </c>
      <c r="Y15" s="62">
        <f t="shared" si="1"/>
        <v>10</v>
      </c>
      <c r="Z15" s="62">
        <f t="shared" si="1"/>
        <v>100</v>
      </c>
      <c r="AA15" s="62">
        <f t="shared" si="1"/>
        <v>0</v>
      </c>
      <c r="AB15" s="62">
        <f t="shared" si="1"/>
        <v>90</v>
      </c>
      <c r="AC15" s="62">
        <f t="shared" si="1"/>
        <v>0</v>
      </c>
      <c r="AD15" s="63" t="s">
        <v>1004</v>
      </c>
      <c r="AE15" s="63" t="s">
        <v>1005</v>
      </c>
      <c r="AF15" s="63">
        <f t="shared" si="1"/>
        <v>70</v>
      </c>
      <c r="AG15" s="63">
        <f t="shared" si="1"/>
        <v>20</v>
      </c>
      <c r="AH15" s="63">
        <f t="shared" si="1"/>
        <v>80</v>
      </c>
      <c r="AI15" s="63">
        <f t="shared" si="1"/>
        <v>0</v>
      </c>
      <c r="AJ15" s="63" t="s">
        <v>1006</v>
      </c>
      <c r="AK15" s="63">
        <f>SUM(AK4:AK14)</f>
        <v>548</v>
      </c>
      <c r="AL15" s="63">
        <f t="shared" si="1"/>
        <v>30</v>
      </c>
      <c r="AM15" s="63">
        <f t="shared" si="1"/>
        <v>70</v>
      </c>
      <c r="AN15" s="63" t="s">
        <v>1007</v>
      </c>
      <c r="AO15" s="63">
        <f t="shared" si="1"/>
        <v>0</v>
      </c>
      <c r="AP15" s="63">
        <f>SUM(AP4:AP13)</f>
        <v>45</v>
      </c>
      <c r="AQ15" s="63" t="s">
        <v>1008</v>
      </c>
      <c r="AR15" s="63" t="s">
        <v>1009</v>
      </c>
      <c r="AS15" s="63" t="s">
        <v>1010</v>
      </c>
      <c r="AT15" s="63">
        <f t="shared" si="1"/>
        <v>20</v>
      </c>
      <c r="AU15" s="63" t="s">
        <v>1011</v>
      </c>
    </row>
    <row r="16" spans="1:50" ht="21" customHeight="1" x14ac:dyDescent="0.2"/>
    <row r="17" spans="5:47" ht="12.75" x14ac:dyDescent="0.2">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13"/>
    <mergeCell ref="B4:B13"/>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92D050"/>
  </sheetPr>
  <dimension ref="A1:AX14"/>
  <sheetViews>
    <sheetView workbookViewId="0">
      <pane xSplit="4" ySplit="3" topLeftCell="E4" activePane="bottomRight" state="frozen"/>
      <selection pane="topRight" activeCell="E1" sqref="E1"/>
      <selection pane="bottomLeft" activeCell="A4" sqref="A4"/>
      <selection pane="bottomRight" activeCell="E19" sqref="E19"/>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6" width="10" style="2" customWidth="1"/>
    <col min="7" max="7" width="11.85546875"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30" width="13" style="2" customWidth="1"/>
    <col min="31" max="32" width="9.140625" style="2"/>
    <col min="33" max="35" width="9.140625" style="7"/>
    <col min="36" max="36" width="10.28515625" style="2" customWidth="1"/>
    <col min="37" max="42" width="9.140625" style="2"/>
    <col min="43" max="43" width="12" style="2" customWidth="1"/>
    <col min="44"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4.75" customHeight="1" x14ac:dyDescent="0.2">
      <c r="A4" s="251" t="s">
        <v>202</v>
      </c>
      <c r="B4" s="252" t="s">
        <v>203</v>
      </c>
      <c r="C4" s="5">
        <v>1</v>
      </c>
      <c r="D4" s="8" t="s">
        <v>204</v>
      </c>
      <c r="E4" s="36">
        <v>1</v>
      </c>
      <c r="F4" s="3" t="s">
        <v>714</v>
      </c>
      <c r="G4" s="3"/>
      <c r="H4" s="3" t="s">
        <v>714</v>
      </c>
      <c r="I4" s="3"/>
      <c r="J4" s="3"/>
      <c r="K4" s="3" t="s">
        <v>2</v>
      </c>
      <c r="L4" s="3"/>
      <c r="M4" s="3" t="s">
        <v>714</v>
      </c>
      <c r="N4" s="3"/>
      <c r="O4" s="3"/>
      <c r="P4" s="3"/>
      <c r="Q4" s="3"/>
      <c r="R4" s="3"/>
      <c r="S4" s="3"/>
      <c r="T4" s="3"/>
      <c r="U4" s="3"/>
      <c r="V4" s="3" t="s">
        <v>714</v>
      </c>
      <c r="W4" s="3" t="s">
        <v>714</v>
      </c>
      <c r="X4" s="3"/>
      <c r="Y4" s="3"/>
      <c r="Z4" s="3" t="s">
        <v>714</v>
      </c>
      <c r="AA4" s="3"/>
      <c r="AB4" s="3" t="s">
        <v>714</v>
      </c>
      <c r="AC4" s="3"/>
      <c r="AD4" s="4" t="s">
        <v>716</v>
      </c>
      <c r="AE4" s="3" t="s">
        <v>427</v>
      </c>
      <c r="AF4" s="3" t="s">
        <v>714</v>
      </c>
      <c r="AG4" s="4" t="s">
        <v>714</v>
      </c>
      <c r="AH4" s="4"/>
      <c r="AI4" s="4"/>
      <c r="AJ4" s="4" t="s">
        <v>555</v>
      </c>
      <c r="AK4" s="3">
        <v>60</v>
      </c>
      <c r="AL4" s="3" t="s">
        <v>427</v>
      </c>
      <c r="AM4" s="3" t="s">
        <v>714</v>
      </c>
      <c r="AN4" s="4" t="s">
        <v>655</v>
      </c>
      <c r="AO4" s="3" t="s">
        <v>427</v>
      </c>
      <c r="AP4" s="3">
        <v>4</v>
      </c>
      <c r="AQ4" s="4" t="s">
        <v>717</v>
      </c>
      <c r="AR4" s="3" t="s">
        <v>718</v>
      </c>
      <c r="AS4" s="3" t="s">
        <v>459</v>
      </c>
      <c r="AT4" s="3" t="s">
        <v>427</v>
      </c>
      <c r="AU4" s="3" t="s">
        <v>607</v>
      </c>
      <c r="AV4" s="1"/>
      <c r="AW4" s="1"/>
      <c r="AX4" s="1"/>
    </row>
    <row r="5" spans="1:50" ht="24.75" customHeight="1" x14ac:dyDescent="0.2">
      <c r="A5" s="251"/>
      <c r="B5" s="252"/>
      <c r="C5" s="5">
        <v>2</v>
      </c>
      <c r="D5" s="8" t="s">
        <v>205</v>
      </c>
      <c r="E5" s="36">
        <v>1</v>
      </c>
      <c r="F5" s="3" t="s">
        <v>714</v>
      </c>
      <c r="G5" s="3"/>
      <c r="H5" s="3" t="s">
        <v>714</v>
      </c>
      <c r="I5" s="3"/>
      <c r="J5" s="3"/>
      <c r="K5" s="3" t="s">
        <v>2</v>
      </c>
      <c r="L5" s="3"/>
      <c r="M5" s="3" t="s">
        <v>2</v>
      </c>
      <c r="N5" s="3"/>
      <c r="O5" s="3"/>
      <c r="P5" s="3"/>
      <c r="Q5" s="3"/>
      <c r="R5" s="3"/>
      <c r="S5" s="3" t="s">
        <v>714</v>
      </c>
      <c r="T5" s="3"/>
      <c r="U5" s="3"/>
      <c r="V5" s="3" t="s">
        <v>714</v>
      </c>
      <c r="W5" s="3"/>
      <c r="X5" s="3" t="s">
        <v>427</v>
      </c>
      <c r="Y5" s="3"/>
      <c r="Z5" s="3" t="s">
        <v>714</v>
      </c>
      <c r="AA5" s="3"/>
      <c r="AB5" s="3" t="s">
        <v>714</v>
      </c>
      <c r="AC5" s="3"/>
      <c r="AD5" s="4" t="s">
        <v>716</v>
      </c>
      <c r="AE5" s="3" t="s">
        <v>427</v>
      </c>
      <c r="AF5" s="3" t="s">
        <v>714</v>
      </c>
      <c r="AG5" s="4"/>
      <c r="AH5" s="4"/>
      <c r="AI5" s="4"/>
      <c r="AJ5" s="3" t="s">
        <v>577</v>
      </c>
      <c r="AK5" s="3">
        <v>65</v>
      </c>
      <c r="AL5" s="3" t="s">
        <v>427</v>
      </c>
      <c r="AM5" s="3" t="s">
        <v>714</v>
      </c>
      <c r="AN5" s="4" t="s">
        <v>656</v>
      </c>
      <c r="AO5" s="3" t="s">
        <v>427</v>
      </c>
      <c r="AP5" s="3">
        <v>6</v>
      </c>
      <c r="AQ5" s="4" t="s">
        <v>717</v>
      </c>
      <c r="AR5" s="4" t="s">
        <v>719</v>
      </c>
      <c r="AS5" s="3" t="s">
        <v>459</v>
      </c>
      <c r="AT5" s="4" t="s">
        <v>720</v>
      </c>
      <c r="AU5" s="3" t="s">
        <v>607</v>
      </c>
      <c r="AV5" s="1"/>
      <c r="AW5" s="1"/>
      <c r="AX5" s="1"/>
    </row>
    <row r="6" spans="1:50" ht="24.75" customHeight="1" x14ac:dyDescent="0.2">
      <c r="A6" s="251"/>
      <c r="B6" s="252"/>
      <c r="C6" s="5">
        <v>3</v>
      </c>
      <c r="D6" s="8" t="s">
        <v>206</v>
      </c>
      <c r="E6" s="36">
        <v>1</v>
      </c>
      <c r="F6" s="3" t="s">
        <v>714</v>
      </c>
      <c r="G6" s="3"/>
      <c r="H6" s="3" t="s">
        <v>714</v>
      </c>
      <c r="I6" s="3"/>
      <c r="J6" s="3"/>
      <c r="K6" s="3" t="s">
        <v>2</v>
      </c>
      <c r="L6" s="3"/>
      <c r="M6" s="3" t="s">
        <v>714</v>
      </c>
      <c r="N6" s="3"/>
      <c r="O6" s="3"/>
      <c r="P6" s="3"/>
      <c r="Q6" s="3"/>
      <c r="R6" s="3"/>
      <c r="S6" s="3"/>
      <c r="T6" s="3"/>
      <c r="U6" s="3"/>
      <c r="V6" s="3" t="s">
        <v>714</v>
      </c>
      <c r="W6" s="3" t="s">
        <v>714</v>
      </c>
      <c r="X6" s="3"/>
      <c r="Y6" s="3"/>
      <c r="Z6" s="3" t="s">
        <v>714</v>
      </c>
      <c r="AA6" s="3"/>
      <c r="AB6" s="3" t="s">
        <v>714</v>
      </c>
      <c r="AC6" s="3"/>
      <c r="AD6" s="4" t="s">
        <v>657</v>
      </c>
      <c r="AE6" s="4" t="s">
        <v>658</v>
      </c>
      <c r="AF6" s="3" t="s">
        <v>714</v>
      </c>
      <c r="AG6" s="4" t="s">
        <v>714</v>
      </c>
      <c r="AH6" s="4"/>
      <c r="AI6" s="4"/>
      <c r="AJ6" s="4" t="s">
        <v>659</v>
      </c>
      <c r="AK6" s="3">
        <v>274</v>
      </c>
      <c r="AL6" s="4" t="s">
        <v>660</v>
      </c>
      <c r="AM6" s="3" t="s">
        <v>714</v>
      </c>
      <c r="AN6" s="4" t="s">
        <v>661</v>
      </c>
      <c r="AO6" s="3" t="s">
        <v>714</v>
      </c>
      <c r="AP6" s="3">
        <v>10</v>
      </c>
      <c r="AQ6" s="4" t="s">
        <v>721</v>
      </c>
      <c r="AR6" s="4" t="s">
        <v>722</v>
      </c>
      <c r="AS6" s="4" t="s">
        <v>723</v>
      </c>
      <c r="AT6" s="4" t="s">
        <v>724</v>
      </c>
      <c r="AU6" s="3" t="s">
        <v>607</v>
      </c>
      <c r="AV6" s="1"/>
      <c r="AW6" s="1"/>
      <c r="AX6" s="1"/>
    </row>
    <row r="7" spans="1:50" ht="24.75" customHeight="1" x14ac:dyDescent="0.2">
      <c r="A7" s="251"/>
      <c r="B7" s="252"/>
      <c r="C7" s="5">
        <v>4</v>
      </c>
      <c r="D7" s="8" t="s">
        <v>207</v>
      </c>
      <c r="E7" s="36">
        <v>1</v>
      </c>
      <c r="F7" s="3"/>
      <c r="G7" s="4" t="s">
        <v>725</v>
      </c>
      <c r="H7" s="3" t="s">
        <v>714</v>
      </c>
      <c r="I7" s="3"/>
      <c r="J7" s="3"/>
      <c r="K7" s="3" t="s">
        <v>2</v>
      </c>
      <c r="L7" s="3"/>
      <c r="M7" s="3" t="s">
        <v>714</v>
      </c>
      <c r="N7" s="3"/>
      <c r="O7" s="3"/>
      <c r="P7" s="3"/>
      <c r="Q7" s="3"/>
      <c r="R7" s="3" t="s">
        <v>714</v>
      </c>
      <c r="S7" s="3"/>
      <c r="T7" s="3"/>
      <c r="U7" s="3"/>
      <c r="V7" s="3"/>
      <c r="W7" s="3" t="s">
        <v>714</v>
      </c>
      <c r="X7" s="3"/>
      <c r="Y7" s="3"/>
      <c r="Z7" s="3" t="s">
        <v>714</v>
      </c>
      <c r="AA7" s="3"/>
      <c r="AB7" s="3" t="s">
        <v>714</v>
      </c>
      <c r="AC7" s="3" t="s">
        <v>427</v>
      </c>
      <c r="AD7" s="4" t="s">
        <v>662</v>
      </c>
      <c r="AE7" s="4" t="s">
        <v>663</v>
      </c>
      <c r="AF7" s="3" t="s">
        <v>714</v>
      </c>
      <c r="AG7" s="4"/>
      <c r="AH7" s="4" t="s">
        <v>714</v>
      </c>
      <c r="AI7" s="4"/>
      <c r="AJ7" s="4" t="s">
        <v>664</v>
      </c>
      <c r="AK7" s="3">
        <v>41</v>
      </c>
      <c r="AL7" s="3" t="s">
        <v>714</v>
      </c>
      <c r="AM7" s="3" t="s">
        <v>714</v>
      </c>
      <c r="AN7" s="3" t="s">
        <v>665</v>
      </c>
      <c r="AO7" s="3" t="s">
        <v>427</v>
      </c>
      <c r="AP7" s="3">
        <v>3</v>
      </c>
      <c r="AQ7" s="3" t="s">
        <v>717</v>
      </c>
      <c r="AR7" s="4" t="s">
        <v>726</v>
      </c>
      <c r="AS7" s="3" t="s">
        <v>666</v>
      </c>
      <c r="AT7" s="3" t="s">
        <v>427</v>
      </c>
      <c r="AU7" s="3" t="s">
        <v>607</v>
      </c>
      <c r="AV7" s="1"/>
      <c r="AW7" s="1"/>
      <c r="AX7" s="1"/>
    </row>
    <row r="8" spans="1:50" s="64" customFormat="1" ht="24.75" customHeight="1" x14ac:dyDescent="0.2">
      <c r="A8" s="251"/>
      <c r="B8" s="252"/>
      <c r="C8" s="60">
        <v>5</v>
      </c>
      <c r="D8" s="61" t="s">
        <v>208</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c r="AH8" s="63"/>
      <c r="AI8" s="63"/>
      <c r="AJ8" s="62"/>
      <c r="AK8" s="62"/>
      <c r="AL8" s="62"/>
      <c r="AM8" s="62"/>
      <c r="AN8" s="62"/>
      <c r="AO8" s="62"/>
      <c r="AP8" s="62"/>
      <c r="AQ8" s="62"/>
      <c r="AR8" s="62"/>
      <c r="AS8" s="62"/>
      <c r="AT8" s="62"/>
      <c r="AU8" s="62"/>
    </row>
    <row r="9" spans="1:50" ht="24.75" customHeight="1" x14ac:dyDescent="0.2">
      <c r="A9" s="251"/>
      <c r="B9" s="252"/>
      <c r="C9" s="5">
        <v>6</v>
      </c>
      <c r="D9" s="8" t="s">
        <v>209</v>
      </c>
      <c r="E9" s="36">
        <v>1</v>
      </c>
      <c r="F9" s="3" t="s">
        <v>714</v>
      </c>
      <c r="G9" s="3"/>
      <c r="H9" s="3" t="s">
        <v>714</v>
      </c>
      <c r="I9" s="3"/>
      <c r="J9" s="3"/>
      <c r="K9" s="3" t="s">
        <v>2</v>
      </c>
      <c r="L9" s="3"/>
      <c r="M9" s="3" t="s">
        <v>714</v>
      </c>
      <c r="N9" s="3"/>
      <c r="O9" s="3"/>
      <c r="P9" s="3"/>
      <c r="Q9" s="3"/>
      <c r="R9" s="3"/>
      <c r="S9" s="3"/>
      <c r="T9" s="3"/>
      <c r="U9" s="3"/>
      <c r="V9" s="3" t="s">
        <v>714</v>
      </c>
      <c r="W9" s="3"/>
      <c r="X9" s="3" t="s">
        <v>427</v>
      </c>
      <c r="Y9" s="3"/>
      <c r="Z9" s="3" t="s">
        <v>714</v>
      </c>
      <c r="AA9" s="3"/>
      <c r="AB9" s="3" t="s">
        <v>714</v>
      </c>
      <c r="AC9" s="3"/>
      <c r="AD9" s="3" t="s">
        <v>667</v>
      </c>
      <c r="AE9" s="3" t="s">
        <v>427</v>
      </c>
      <c r="AF9" s="3" t="s">
        <v>714</v>
      </c>
      <c r="AG9" s="4"/>
      <c r="AH9" s="4"/>
      <c r="AI9" s="4"/>
      <c r="AJ9" s="4" t="s">
        <v>727</v>
      </c>
      <c r="AK9" s="3">
        <v>1</v>
      </c>
      <c r="AL9" s="3" t="s">
        <v>714</v>
      </c>
      <c r="AM9" s="3" t="s">
        <v>714</v>
      </c>
      <c r="AN9" s="4" t="s">
        <v>668</v>
      </c>
      <c r="AO9" s="4" t="s">
        <v>728</v>
      </c>
      <c r="AP9" s="4">
        <v>4</v>
      </c>
      <c r="AQ9" s="3" t="s">
        <v>717</v>
      </c>
      <c r="AR9" s="4" t="s">
        <v>729</v>
      </c>
      <c r="AS9" s="4" t="s">
        <v>730</v>
      </c>
      <c r="AT9" s="3" t="s">
        <v>427</v>
      </c>
      <c r="AU9" s="3" t="s">
        <v>607</v>
      </c>
      <c r="AV9" s="1"/>
      <c r="AW9" s="1"/>
      <c r="AX9" s="1"/>
    </row>
    <row r="10" spans="1:50" ht="24.75" customHeight="1" x14ac:dyDescent="0.2">
      <c r="A10" s="251"/>
      <c r="B10" s="252"/>
      <c r="C10" s="5">
        <v>7</v>
      </c>
      <c r="D10" s="8" t="s">
        <v>210</v>
      </c>
      <c r="E10" s="36">
        <v>1</v>
      </c>
      <c r="F10" s="3" t="s">
        <v>714</v>
      </c>
      <c r="G10" s="3"/>
      <c r="H10" s="3" t="s">
        <v>714</v>
      </c>
      <c r="I10" s="3"/>
      <c r="J10" s="3"/>
      <c r="K10" s="3" t="s">
        <v>2</v>
      </c>
      <c r="L10" s="3"/>
      <c r="M10" s="3" t="s">
        <v>714</v>
      </c>
      <c r="N10" s="3"/>
      <c r="O10" s="3"/>
      <c r="P10" s="3"/>
      <c r="Q10" s="3"/>
      <c r="R10" s="3"/>
      <c r="S10" s="3"/>
      <c r="T10" s="3"/>
      <c r="U10" s="3"/>
      <c r="V10" s="3" t="s">
        <v>714</v>
      </c>
      <c r="W10" s="3" t="s">
        <v>714</v>
      </c>
      <c r="X10" s="3"/>
      <c r="Y10" s="3"/>
      <c r="Z10" s="3" t="s">
        <v>715</v>
      </c>
      <c r="AA10" s="3"/>
      <c r="AB10" s="3" t="s">
        <v>714</v>
      </c>
      <c r="AC10" s="3"/>
      <c r="AD10" s="4" t="s">
        <v>731</v>
      </c>
      <c r="AE10" s="4" t="s">
        <v>732</v>
      </c>
      <c r="AF10" s="3" t="s">
        <v>715</v>
      </c>
      <c r="AG10" s="4"/>
      <c r="AH10" s="4" t="s">
        <v>714</v>
      </c>
      <c r="AI10" s="4"/>
      <c r="AJ10" s="4" t="s">
        <v>669</v>
      </c>
      <c r="AK10" s="4">
        <v>13</v>
      </c>
      <c r="AL10" s="3" t="s">
        <v>427</v>
      </c>
      <c r="AM10" s="3" t="s">
        <v>714</v>
      </c>
      <c r="AN10" s="4" t="s">
        <v>733</v>
      </c>
      <c r="AO10" s="3" t="s">
        <v>427</v>
      </c>
      <c r="AP10" s="3">
        <v>2</v>
      </c>
      <c r="AQ10" s="3" t="s">
        <v>469</v>
      </c>
      <c r="AR10" s="4" t="s">
        <v>734</v>
      </c>
      <c r="AS10" s="3" t="s">
        <v>459</v>
      </c>
      <c r="AT10" s="3" t="s">
        <v>427</v>
      </c>
      <c r="AU10" s="3" t="s">
        <v>607</v>
      </c>
      <c r="AV10" s="1"/>
      <c r="AW10" s="1"/>
      <c r="AX10" s="1"/>
    </row>
    <row r="11" spans="1:50" ht="24.75" customHeight="1" x14ac:dyDescent="0.2">
      <c r="A11" s="251"/>
      <c r="B11" s="252"/>
      <c r="C11" s="5">
        <v>8</v>
      </c>
      <c r="D11" s="8" t="s">
        <v>211</v>
      </c>
      <c r="E11" s="36">
        <v>1</v>
      </c>
      <c r="F11" s="3" t="s">
        <v>714</v>
      </c>
      <c r="G11" s="3"/>
      <c r="H11" s="3" t="s">
        <v>714</v>
      </c>
      <c r="I11" s="3"/>
      <c r="J11" s="3"/>
      <c r="K11" s="3" t="s">
        <v>2</v>
      </c>
      <c r="L11" s="3"/>
      <c r="M11" s="3" t="s">
        <v>714</v>
      </c>
      <c r="N11" s="3"/>
      <c r="O11" s="3"/>
      <c r="P11" s="3"/>
      <c r="Q11" s="3"/>
      <c r="R11" s="3"/>
      <c r="S11" s="3"/>
      <c r="T11" s="3"/>
      <c r="U11" s="3"/>
      <c r="V11" s="3" t="s">
        <v>714</v>
      </c>
      <c r="W11" s="3" t="s">
        <v>714</v>
      </c>
      <c r="X11" s="3"/>
      <c r="Y11" s="3"/>
      <c r="Z11" s="3" t="s">
        <v>714</v>
      </c>
      <c r="AA11" s="3"/>
      <c r="AB11" s="3" t="s">
        <v>714</v>
      </c>
      <c r="AC11" s="3"/>
      <c r="AD11" s="4" t="s">
        <v>735</v>
      </c>
      <c r="AE11" s="4" t="s">
        <v>669</v>
      </c>
      <c r="AF11" s="3" t="s">
        <v>715</v>
      </c>
      <c r="AG11" s="4"/>
      <c r="AH11" s="4" t="s">
        <v>714</v>
      </c>
      <c r="AI11" s="4"/>
      <c r="AJ11" s="4" t="s">
        <v>659</v>
      </c>
      <c r="AK11" s="4">
        <v>9</v>
      </c>
      <c r="AL11" s="3" t="s">
        <v>427</v>
      </c>
      <c r="AM11" s="3" t="s">
        <v>714</v>
      </c>
      <c r="AN11" s="4" t="s">
        <v>713</v>
      </c>
      <c r="AO11" s="3" t="s">
        <v>427</v>
      </c>
      <c r="AP11" s="3">
        <v>1</v>
      </c>
      <c r="AQ11" s="3" t="s">
        <v>469</v>
      </c>
      <c r="AR11" s="4" t="s">
        <v>736</v>
      </c>
      <c r="AS11" s="4" t="s">
        <v>737</v>
      </c>
      <c r="AT11" s="3" t="s">
        <v>427</v>
      </c>
      <c r="AU11" s="3" t="s">
        <v>607</v>
      </c>
      <c r="AV11" s="1"/>
      <c r="AW11" s="1"/>
      <c r="AX11" s="1"/>
    </row>
    <row r="12" spans="1:50" ht="24.75" customHeight="1" x14ac:dyDescent="0.2">
      <c r="A12" s="251"/>
      <c r="B12" s="252"/>
      <c r="C12" s="5">
        <v>9</v>
      </c>
      <c r="D12" s="8" t="s">
        <v>212</v>
      </c>
      <c r="E12" s="36">
        <v>1</v>
      </c>
      <c r="F12" s="3" t="s">
        <v>714</v>
      </c>
      <c r="G12" s="3"/>
      <c r="H12" s="3" t="s">
        <v>714</v>
      </c>
      <c r="I12" s="3"/>
      <c r="J12" s="3"/>
      <c r="K12" s="3" t="s">
        <v>2</v>
      </c>
      <c r="L12" s="3"/>
      <c r="M12" s="3" t="s">
        <v>714</v>
      </c>
      <c r="N12" s="3"/>
      <c r="O12" s="3"/>
      <c r="P12" s="3"/>
      <c r="Q12" s="3"/>
      <c r="R12" s="3"/>
      <c r="S12" s="3"/>
      <c r="T12" s="3"/>
      <c r="U12" s="3"/>
      <c r="V12" s="3" t="s">
        <v>714</v>
      </c>
      <c r="W12" s="3" t="s">
        <v>714</v>
      </c>
      <c r="X12" s="3"/>
      <c r="Y12" s="3"/>
      <c r="Z12" s="3" t="s">
        <v>714</v>
      </c>
      <c r="AA12" s="3"/>
      <c r="AB12" s="3" t="s">
        <v>714</v>
      </c>
      <c r="AC12" s="3"/>
      <c r="AD12" s="4" t="s">
        <v>716</v>
      </c>
      <c r="AE12" s="3" t="s">
        <v>427</v>
      </c>
      <c r="AF12" s="3" t="s">
        <v>715</v>
      </c>
      <c r="AG12" s="4"/>
      <c r="AH12" s="4" t="s">
        <v>714</v>
      </c>
      <c r="AI12" s="4"/>
      <c r="AJ12" s="4" t="s">
        <v>670</v>
      </c>
      <c r="AK12" s="3">
        <v>30</v>
      </c>
      <c r="AL12" s="3" t="s">
        <v>714</v>
      </c>
      <c r="AM12" s="3" t="s">
        <v>714</v>
      </c>
      <c r="AN12" s="4" t="s">
        <v>738</v>
      </c>
      <c r="AO12" s="3" t="s">
        <v>427</v>
      </c>
      <c r="AP12" s="3">
        <v>2</v>
      </c>
      <c r="AQ12" s="3" t="s">
        <v>459</v>
      </c>
      <c r="AR12" s="3" t="s">
        <v>739</v>
      </c>
      <c r="AS12" s="4" t="s">
        <v>740</v>
      </c>
      <c r="AT12" s="3" t="s">
        <v>427</v>
      </c>
      <c r="AU12" s="3" t="s">
        <v>607</v>
      </c>
      <c r="AV12" s="1"/>
      <c r="AW12" s="1"/>
      <c r="AX12" s="1"/>
    </row>
    <row r="13" spans="1:50" ht="12.75" x14ac:dyDescent="0.2">
      <c r="A13" s="58"/>
      <c r="B13" s="58"/>
      <c r="C13" s="3"/>
      <c r="D13" s="3"/>
      <c r="E13" s="36">
        <f>SUM(E4:E12)</f>
        <v>8</v>
      </c>
      <c r="F13" s="3">
        <f>COUNTIF(F4:F12,"  да")</f>
        <v>7</v>
      </c>
      <c r="G13" s="3"/>
      <c r="H13" s="3">
        <f>COUNTIF(H4:H12,"  да")</f>
        <v>8</v>
      </c>
      <c r="I13" s="3">
        <f>COUNTIF(I4:I12,"  да")</f>
        <v>0</v>
      </c>
      <c r="J13" s="3">
        <f>COUNTIF(J4:J12,"  да")</f>
        <v>0</v>
      </c>
      <c r="K13" s="3">
        <f>COUNTIF(K4:K12,"да")</f>
        <v>8</v>
      </c>
      <c r="L13" s="3">
        <f t="shared" ref="L13:AQ13" si="0">COUNTIF(L4:L12,"  да")</f>
        <v>0</v>
      </c>
      <c r="M13" s="3">
        <v>8</v>
      </c>
      <c r="N13" s="3">
        <f t="shared" si="0"/>
        <v>0</v>
      </c>
      <c r="O13" s="3">
        <f t="shared" si="0"/>
        <v>0</v>
      </c>
      <c r="P13" s="3">
        <f t="shared" si="0"/>
        <v>0</v>
      </c>
      <c r="Q13" s="3">
        <f t="shared" si="0"/>
        <v>0</v>
      </c>
      <c r="R13" s="3">
        <f t="shared" si="0"/>
        <v>1</v>
      </c>
      <c r="S13" s="3">
        <f t="shared" si="0"/>
        <v>1</v>
      </c>
      <c r="T13" s="3">
        <f t="shared" si="0"/>
        <v>0</v>
      </c>
      <c r="U13" s="3">
        <f t="shared" si="0"/>
        <v>0</v>
      </c>
      <c r="V13" s="3">
        <f t="shared" si="0"/>
        <v>7</v>
      </c>
      <c r="W13" s="3">
        <f t="shared" si="0"/>
        <v>6</v>
      </c>
      <c r="X13" s="3">
        <f t="shared" si="0"/>
        <v>0</v>
      </c>
      <c r="Y13" s="3">
        <f t="shared" si="0"/>
        <v>0</v>
      </c>
      <c r="Z13" s="3">
        <v>8</v>
      </c>
      <c r="AA13" s="3">
        <f t="shared" si="0"/>
        <v>0</v>
      </c>
      <c r="AB13" s="3">
        <f t="shared" si="0"/>
        <v>8</v>
      </c>
      <c r="AC13" s="3">
        <v>1</v>
      </c>
      <c r="AD13" s="3">
        <f t="shared" si="0"/>
        <v>0</v>
      </c>
      <c r="AE13" s="3">
        <f t="shared" si="0"/>
        <v>0</v>
      </c>
      <c r="AF13" s="3">
        <v>8</v>
      </c>
      <c r="AG13" s="4">
        <f t="shared" si="0"/>
        <v>2</v>
      </c>
      <c r="AH13" s="4">
        <f t="shared" si="0"/>
        <v>4</v>
      </c>
      <c r="AI13" s="4">
        <f t="shared" si="0"/>
        <v>0</v>
      </c>
      <c r="AJ13" s="3">
        <f t="shared" si="0"/>
        <v>0</v>
      </c>
      <c r="AK13" s="3">
        <f t="shared" si="0"/>
        <v>0</v>
      </c>
      <c r="AL13" s="3">
        <f t="shared" si="0"/>
        <v>3</v>
      </c>
      <c r="AM13" s="3">
        <f t="shared" si="0"/>
        <v>8</v>
      </c>
      <c r="AN13" s="3">
        <f t="shared" si="0"/>
        <v>0</v>
      </c>
      <c r="AO13" s="3">
        <f t="shared" si="0"/>
        <v>1</v>
      </c>
      <c r="AP13" s="3">
        <f t="shared" si="0"/>
        <v>0</v>
      </c>
      <c r="AQ13" s="3">
        <f t="shared" si="0"/>
        <v>0</v>
      </c>
      <c r="AR13" s="36">
        <v>1</v>
      </c>
      <c r="AS13" s="36">
        <v>1</v>
      </c>
      <c r="AT13" s="3">
        <v>2</v>
      </c>
      <c r="AU13" s="3">
        <v>8</v>
      </c>
    </row>
    <row r="14" spans="1:50" ht="14.25" x14ac:dyDescent="0.2">
      <c r="A14" s="58"/>
      <c r="B14" s="256" t="s">
        <v>420</v>
      </c>
      <c r="C14" s="257"/>
      <c r="D14" s="258"/>
      <c r="E14" s="133">
        <f>E13/8*100</f>
        <v>100</v>
      </c>
      <c r="F14" s="133">
        <f>F13/8*100</f>
        <v>87.5</v>
      </c>
      <c r="G14" s="112" t="s">
        <v>725</v>
      </c>
      <c r="H14" s="133">
        <f t="shared" ref="H14:AT14" si="1">H13/8*100</f>
        <v>100</v>
      </c>
      <c r="I14" s="112">
        <f t="shared" si="1"/>
        <v>0</v>
      </c>
      <c r="J14" s="112">
        <f t="shared" si="1"/>
        <v>0</v>
      </c>
      <c r="K14" s="133">
        <f t="shared" si="1"/>
        <v>100</v>
      </c>
      <c r="L14" s="112">
        <f t="shared" si="1"/>
        <v>0</v>
      </c>
      <c r="M14" s="133">
        <f t="shared" si="1"/>
        <v>100</v>
      </c>
      <c r="N14" s="112">
        <f t="shared" si="1"/>
        <v>0</v>
      </c>
      <c r="O14" s="112">
        <f t="shared" si="1"/>
        <v>0</v>
      </c>
      <c r="P14" s="112">
        <f t="shared" si="1"/>
        <v>0</v>
      </c>
      <c r="Q14" s="112">
        <f t="shared" si="1"/>
        <v>0</v>
      </c>
      <c r="R14" s="112">
        <f t="shared" si="1"/>
        <v>12.5</v>
      </c>
      <c r="S14" s="112">
        <f t="shared" si="1"/>
        <v>12.5</v>
      </c>
      <c r="T14" s="112">
        <f t="shared" si="1"/>
        <v>0</v>
      </c>
      <c r="U14" s="112">
        <f t="shared" si="1"/>
        <v>0</v>
      </c>
      <c r="V14" s="112">
        <f t="shared" si="1"/>
        <v>87.5</v>
      </c>
      <c r="W14" s="112">
        <f t="shared" si="1"/>
        <v>75</v>
      </c>
      <c r="X14" s="112">
        <f t="shared" si="1"/>
        <v>0</v>
      </c>
      <c r="Y14" s="112">
        <f t="shared" si="1"/>
        <v>0</v>
      </c>
      <c r="Z14" s="112">
        <f t="shared" si="1"/>
        <v>100</v>
      </c>
      <c r="AA14" s="112">
        <f t="shared" si="1"/>
        <v>0</v>
      </c>
      <c r="AB14" s="112">
        <f t="shared" si="1"/>
        <v>100</v>
      </c>
      <c r="AC14" s="112">
        <f t="shared" si="1"/>
        <v>12.5</v>
      </c>
      <c r="AD14" s="112" t="s">
        <v>913</v>
      </c>
      <c r="AE14" s="134" t="s">
        <v>914</v>
      </c>
      <c r="AF14" s="112">
        <f t="shared" si="1"/>
        <v>100</v>
      </c>
      <c r="AG14" s="112">
        <f t="shared" si="1"/>
        <v>25</v>
      </c>
      <c r="AH14" s="112">
        <f t="shared" si="1"/>
        <v>50</v>
      </c>
      <c r="AI14" s="112">
        <f t="shared" si="1"/>
        <v>0</v>
      </c>
      <c r="AJ14" s="70" t="s">
        <v>915</v>
      </c>
      <c r="AK14" s="112">
        <f>SUM(AK4:AK12)</f>
        <v>493</v>
      </c>
      <c r="AL14" s="112">
        <f t="shared" si="1"/>
        <v>37.5</v>
      </c>
      <c r="AM14" s="112">
        <f t="shared" si="1"/>
        <v>100</v>
      </c>
      <c r="AN14" s="135" t="s">
        <v>916</v>
      </c>
      <c r="AO14" s="112">
        <f t="shared" si="1"/>
        <v>12.5</v>
      </c>
      <c r="AP14" s="112">
        <f>SUM(AP4:AP12)</f>
        <v>32</v>
      </c>
      <c r="AQ14" s="112" t="s">
        <v>917</v>
      </c>
      <c r="AR14" s="136" t="s">
        <v>918</v>
      </c>
      <c r="AS14" s="136" t="s">
        <v>919</v>
      </c>
      <c r="AT14" s="112">
        <f t="shared" si="1"/>
        <v>25</v>
      </c>
      <c r="AU14" s="112" t="s">
        <v>920</v>
      </c>
    </row>
  </sheetData>
  <mergeCells count="38">
    <mergeCell ref="AM2:AM3"/>
    <mergeCell ref="AD2:AD3"/>
    <mergeCell ref="AE2:AE3"/>
    <mergeCell ref="AF2:AF3"/>
    <mergeCell ref="Z2:AA2"/>
    <mergeCell ref="AB2:AC2"/>
    <mergeCell ref="P2:V2"/>
    <mergeCell ref="P1:V1"/>
    <mergeCell ref="M1:O1"/>
    <mergeCell ref="AU2:AU3"/>
    <mergeCell ref="AO2:AO3"/>
    <mergeCell ref="AP2:AP3"/>
    <mergeCell ref="AQ2:AQ3"/>
    <mergeCell ref="AR2:AR3"/>
    <mergeCell ref="AS2:AS3"/>
    <mergeCell ref="AT2:AT3"/>
    <mergeCell ref="AN2:AN3"/>
    <mergeCell ref="W2:Y2"/>
    <mergeCell ref="AG2:AI2"/>
    <mergeCell ref="AJ2:AJ3"/>
    <mergeCell ref="AK2:AK3"/>
    <mergeCell ref="AL2:AL3"/>
    <mergeCell ref="W1:Y1"/>
    <mergeCell ref="Z1:AA1"/>
    <mergeCell ref="AB1:AC1"/>
    <mergeCell ref="AG1:AI1"/>
    <mergeCell ref="B14:D14"/>
    <mergeCell ref="A1:D3"/>
    <mergeCell ref="F1:G1"/>
    <mergeCell ref="H1:J1"/>
    <mergeCell ref="K1:L1"/>
    <mergeCell ref="E2:E3"/>
    <mergeCell ref="F2:G2"/>
    <mergeCell ref="H2:J2"/>
    <mergeCell ref="K2:L2"/>
    <mergeCell ref="A4:A12"/>
    <mergeCell ref="B4:B12"/>
    <mergeCell ref="M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X20"/>
  <sheetViews>
    <sheetView workbookViewId="0">
      <pane xSplit="5" ySplit="3" topLeftCell="AD13" activePane="bottomRight" state="frozen"/>
      <selection pane="topRight" activeCell="F1" sqref="F1"/>
      <selection pane="bottomLeft" activeCell="A4" sqref="A4"/>
      <selection pane="bottomRight" activeCell="E27" sqref="E27"/>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31" width="9.140625" style="7"/>
    <col min="32" max="32" width="9.140625" style="2"/>
    <col min="33" max="36" width="9.140625" style="7"/>
    <col min="37" max="42" width="9.140625" style="2"/>
    <col min="43" max="45" width="9.140625" style="7"/>
    <col min="46" max="46" width="9.140625" style="2"/>
    <col min="47" max="47" width="9.140625" style="7"/>
    <col min="48" max="50" width="9.140625" style="2"/>
    <col min="51" max="16384" width="9.140625" style="1"/>
  </cols>
  <sheetData>
    <row r="1" spans="1:50" s="17" customFormat="1" ht="45.75" customHeight="1" x14ac:dyDescent="0.25">
      <c r="A1" s="250"/>
      <c r="B1" s="250"/>
      <c r="C1" s="250"/>
      <c r="D1" s="250"/>
      <c r="E1" s="158">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59">
        <v>10</v>
      </c>
      <c r="AE1" s="159">
        <v>11</v>
      </c>
      <c r="AF1" s="158">
        <v>12</v>
      </c>
      <c r="AG1" s="239">
        <v>13</v>
      </c>
      <c r="AH1" s="239"/>
      <c r="AI1" s="239"/>
      <c r="AJ1" s="35">
        <v>14</v>
      </c>
      <c r="AK1" s="15">
        <v>15</v>
      </c>
      <c r="AL1" s="15">
        <v>16</v>
      </c>
      <c r="AM1" s="15">
        <v>17</v>
      </c>
      <c r="AN1" s="15">
        <v>18</v>
      </c>
      <c r="AO1" s="15">
        <v>19</v>
      </c>
      <c r="AP1" s="15">
        <v>20</v>
      </c>
      <c r="AQ1" s="35">
        <v>21</v>
      </c>
      <c r="AR1" s="35">
        <v>22</v>
      </c>
      <c r="AS1" s="35">
        <v>23</v>
      </c>
      <c r="AT1" s="1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8.5" customHeight="1" x14ac:dyDescent="0.2">
      <c r="A4" s="251" t="s">
        <v>213</v>
      </c>
      <c r="B4" s="251" t="s">
        <v>214</v>
      </c>
      <c r="C4" s="10">
        <v>1</v>
      </c>
      <c r="D4" s="8" t="s">
        <v>215</v>
      </c>
      <c r="E4" s="36">
        <v>0.98</v>
      </c>
      <c r="F4" s="3" t="s">
        <v>2</v>
      </c>
      <c r="G4" s="3"/>
      <c r="H4" s="3" t="s">
        <v>2</v>
      </c>
      <c r="I4" s="3"/>
      <c r="J4" s="3"/>
      <c r="K4" s="3" t="s">
        <v>494</v>
      </c>
      <c r="L4" s="3"/>
      <c r="M4" s="3" t="s">
        <v>2</v>
      </c>
      <c r="N4" s="3"/>
      <c r="O4" s="3"/>
      <c r="P4" s="3" t="s">
        <v>2</v>
      </c>
      <c r="Q4" s="3"/>
      <c r="R4" s="3"/>
      <c r="S4" s="3"/>
      <c r="T4" s="3"/>
      <c r="U4" s="3"/>
      <c r="V4" s="3"/>
      <c r="W4" s="3" t="s">
        <v>2</v>
      </c>
      <c r="X4" s="3"/>
      <c r="Y4" s="3"/>
      <c r="Z4" s="3" t="s">
        <v>2</v>
      </c>
      <c r="AA4" s="3"/>
      <c r="AB4" s="3" t="s">
        <v>2</v>
      </c>
      <c r="AC4" s="3"/>
      <c r="AD4" s="4" t="s">
        <v>583</v>
      </c>
      <c r="AE4" s="4" t="s">
        <v>445</v>
      </c>
      <c r="AF4" s="3" t="s">
        <v>2</v>
      </c>
      <c r="AG4" s="4"/>
      <c r="AH4" s="4" t="s">
        <v>2</v>
      </c>
      <c r="AI4" s="4"/>
      <c r="AJ4" s="4" t="s">
        <v>1280</v>
      </c>
      <c r="AK4" s="3">
        <v>327</v>
      </c>
      <c r="AL4" s="3" t="s">
        <v>427</v>
      </c>
      <c r="AM4" s="3" t="s">
        <v>2</v>
      </c>
      <c r="AN4" s="3" t="s">
        <v>572</v>
      </c>
      <c r="AO4" s="3" t="s">
        <v>427</v>
      </c>
      <c r="AP4" s="3">
        <v>10</v>
      </c>
      <c r="AQ4" s="4" t="s">
        <v>573</v>
      </c>
      <c r="AR4" s="4" t="s">
        <v>1281</v>
      </c>
      <c r="AS4" s="4" t="s">
        <v>2</v>
      </c>
      <c r="AT4" s="3" t="s">
        <v>427</v>
      </c>
      <c r="AU4" s="4" t="s">
        <v>550</v>
      </c>
      <c r="AV4" s="1"/>
      <c r="AW4" s="1"/>
      <c r="AX4" s="1"/>
    </row>
    <row r="5" spans="1:50" ht="28.5" customHeight="1" x14ac:dyDescent="0.2">
      <c r="A5" s="251"/>
      <c r="B5" s="251"/>
      <c r="C5" s="10">
        <v>2</v>
      </c>
      <c r="D5" s="8" t="s">
        <v>216</v>
      </c>
      <c r="E5" s="36">
        <v>1</v>
      </c>
      <c r="F5" s="3" t="s">
        <v>2</v>
      </c>
      <c r="G5" s="3"/>
      <c r="H5" s="3" t="s">
        <v>2</v>
      </c>
      <c r="I5" s="3"/>
      <c r="J5" s="3"/>
      <c r="K5" s="3" t="s">
        <v>494</v>
      </c>
      <c r="L5" s="3"/>
      <c r="M5" s="3"/>
      <c r="N5" s="3"/>
      <c r="O5" s="3" t="s">
        <v>2</v>
      </c>
      <c r="P5" s="3" t="s">
        <v>2</v>
      </c>
      <c r="Q5" s="3"/>
      <c r="R5" s="3"/>
      <c r="S5" s="3"/>
      <c r="T5" s="3"/>
      <c r="U5" s="3"/>
      <c r="V5" s="3"/>
      <c r="W5" s="3" t="s">
        <v>2</v>
      </c>
      <c r="X5" s="3"/>
      <c r="Y5" s="3"/>
      <c r="Z5" s="3" t="s">
        <v>2</v>
      </c>
      <c r="AA5" s="3"/>
      <c r="AB5" s="3"/>
      <c r="AC5" s="3" t="s">
        <v>506</v>
      </c>
      <c r="AD5" s="4" t="s">
        <v>555</v>
      </c>
      <c r="AE5" s="4"/>
      <c r="AF5" s="3" t="s">
        <v>2</v>
      </c>
      <c r="AG5" s="4"/>
      <c r="AH5" s="4" t="s">
        <v>2</v>
      </c>
      <c r="AI5" s="4"/>
      <c r="AJ5" s="4" t="s">
        <v>583</v>
      </c>
      <c r="AK5" s="3">
        <v>102</v>
      </c>
      <c r="AL5" s="3" t="s">
        <v>2</v>
      </c>
      <c r="AM5" s="3" t="s">
        <v>427</v>
      </c>
      <c r="AN5" s="3" t="s">
        <v>458</v>
      </c>
      <c r="AO5" s="3" t="s">
        <v>427</v>
      </c>
      <c r="AP5" s="3">
        <v>8</v>
      </c>
      <c r="AQ5" s="4" t="s">
        <v>573</v>
      </c>
      <c r="AR5" s="4" t="s">
        <v>1282</v>
      </c>
      <c r="AS5" s="4" t="s">
        <v>432</v>
      </c>
      <c r="AT5" s="3" t="s">
        <v>427</v>
      </c>
      <c r="AU5" s="4" t="s">
        <v>607</v>
      </c>
      <c r="AV5" s="1"/>
      <c r="AW5" s="1"/>
      <c r="AX5" s="1"/>
    </row>
    <row r="6" spans="1:50" ht="28.5" customHeight="1" x14ac:dyDescent="0.2">
      <c r="A6" s="251"/>
      <c r="B6" s="251"/>
      <c r="C6" s="10">
        <v>3</v>
      </c>
      <c r="D6" s="8" t="s">
        <v>217</v>
      </c>
      <c r="E6" s="36">
        <v>1</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3"/>
      <c r="AD6" s="4" t="s">
        <v>445</v>
      </c>
      <c r="AE6" s="4"/>
      <c r="AF6" s="3" t="s">
        <v>2</v>
      </c>
      <c r="AG6" s="4"/>
      <c r="AH6" s="4" t="s">
        <v>2</v>
      </c>
      <c r="AI6" s="4"/>
      <c r="AJ6" s="4" t="s">
        <v>555</v>
      </c>
      <c r="AK6" s="3">
        <v>41</v>
      </c>
      <c r="AL6" s="3" t="s">
        <v>427</v>
      </c>
      <c r="AM6" s="3" t="s">
        <v>427</v>
      </c>
      <c r="AN6" s="3" t="s">
        <v>437</v>
      </c>
      <c r="AO6" s="3" t="s">
        <v>427</v>
      </c>
      <c r="AP6" s="3">
        <v>6</v>
      </c>
      <c r="AQ6" s="4" t="s">
        <v>573</v>
      </c>
      <c r="AR6" s="4" t="s">
        <v>2</v>
      </c>
      <c r="AS6" s="4" t="s">
        <v>432</v>
      </c>
      <c r="AT6" s="3" t="s">
        <v>427</v>
      </c>
      <c r="AU6" s="4" t="s">
        <v>550</v>
      </c>
      <c r="AV6" s="1"/>
      <c r="AW6" s="1"/>
      <c r="AX6" s="1"/>
    </row>
    <row r="7" spans="1:50" ht="28.5" customHeight="1" x14ac:dyDescent="0.2">
      <c r="A7" s="251"/>
      <c r="B7" s="251"/>
      <c r="C7" s="10">
        <v>4</v>
      </c>
      <c r="D7" s="8" t="s">
        <v>218</v>
      </c>
      <c r="E7" s="36">
        <v>0.85</v>
      </c>
      <c r="F7" s="3" t="s">
        <v>2</v>
      </c>
      <c r="G7" s="3"/>
      <c r="H7" s="3" t="s">
        <v>2</v>
      </c>
      <c r="I7" s="3"/>
      <c r="J7" s="3"/>
      <c r="K7" s="3" t="s">
        <v>494</v>
      </c>
      <c r="L7" s="3"/>
      <c r="M7" s="3"/>
      <c r="N7" s="3"/>
      <c r="O7" s="3" t="s">
        <v>2</v>
      </c>
      <c r="P7" s="3" t="s">
        <v>2</v>
      </c>
      <c r="Q7" s="3" t="s">
        <v>2</v>
      </c>
      <c r="R7" s="3"/>
      <c r="S7" s="3"/>
      <c r="T7" s="3"/>
      <c r="U7" s="3"/>
      <c r="V7" s="3"/>
      <c r="W7" s="3" t="s">
        <v>2</v>
      </c>
      <c r="X7" s="3"/>
      <c r="Y7" s="3"/>
      <c r="Z7" s="3" t="s">
        <v>2</v>
      </c>
      <c r="AA7" s="3"/>
      <c r="AB7" s="3" t="s">
        <v>2</v>
      </c>
      <c r="AC7" s="3"/>
      <c r="AD7" s="4" t="s">
        <v>1283</v>
      </c>
      <c r="AE7" s="4" t="s">
        <v>1284</v>
      </c>
      <c r="AF7" s="3" t="s">
        <v>2</v>
      </c>
      <c r="AG7" s="4"/>
      <c r="AH7" s="4" t="s">
        <v>2</v>
      </c>
      <c r="AI7" s="4"/>
      <c r="AJ7" s="4" t="s">
        <v>1285</v>
      </c>
      <c r="AK7" s="3">
        <v>78</v>
      </c>
      <c r="AL7" s="3" t="s">
        <v>427</v>
      </c>
      <c r="AM7" s="3" t="s">
        <v>427</v>
      </c>
      <c r="AN7" s="4" t="s">
        <v>1286</v>
      </c>
      <c r="AO7" s="3" t="s">
        <v>427</v>
      </c>
      <c r="AP7" s="3">
        <v>8</v>
      </c>
      <c r="AQ7" s="4" t="s">
        <v>573</v>
      </c>
      <c r="AR7" s="4" t="s">
        <v>2</v>
      </c>
      <c r="AS7" s="4" t="s">
        <v>1287</v>
      </c>
      <c r="AT7" s="3" t="s">
        <v>427</v>
      </c>
      <c r="AU7" s="4" t="s">
        <v>607</v>
      </c>
      <c r="AV7" s="1"/>
      <c r="AW7" s="1"/>
      <c r="AX7" s="1"/>
    </row>
    <row r="8" spans="1:50" ht="28.5" customHeight="1" x14ac:dyDescent="0.2">
      <c r="A8" s="251"/>
      <c r="B8" s="251"/>
      <c r="C8" s="10">
        <v>5</v>
      </c>
      <c r="D8" s="8" t="s">
        <v>219</v>
      </c>
      <c r="E8" s="36">
        <v>1</v>
      </c>
      <c r="F8" s="3" t="s">
        <v>2</v>
      </c>
      <c r="G8" s="3"/>
      <c r="H8" s="3" t="s">
        <v>2</v>
      </c>
      <c r="I8" s="3"/>
      <c r="J8" s="3"/>
      <c r="K8" s="3" t="s">
        <v>494</v>
      </c>
      <c r="L8" s="3"/>
      <c r="M8" s="3"/>
      <c r="N8" s="3"/>
      <c r="O8" s="3" t="s">
        <v>2</v>
      </c>
      <c r="P8" s="3" t="s">
        <v>2</v>
      </c>
      <c r="Q8" s="3"/>
      <c r="R8" s="3"/>
      <c r="S8" s="3"/>
      <c r="T8" s="3"/>
      <c r="U8" s="3"/>
      <c r="V8" s="3"/>
      <c r="W8" s="3" t="s">
        <v>2</v>
      </c>
      <c r="X8" s="3"/>
      <c r="Y8" s="3"/>
      <c r="Z8" s="3" t="s">
        <v>2</v>
      </c>
      <c r="AA8" s="3"/>
      <c r="AB8" s="3"/>
      <c r="AC8" s="3" t="s">
        <v>427</v>
      </c>
      <c r="AD8" s="4" t="s">
        <v>583</v>
      </c>
      <c r="AE8" s="4"/>
      <c r="AF8" s="3" t="s">
        <v>2</v>
      </c>
      <c r="AG8" s="4"/>
      <c r="AH8" s="4" t="s">
        <v>2</v>
      </c>
      <c r="AI8" s="4"/>
      <c r="AJ8" s="4" t="s">
        <v>1288</v>
      </c>
      <c r="AK8" s="3">
        <v>95</v>
      </c>
      <c r="AL8" s="3" t="s">
        <v>427</v>
      </c>
      <c r="AM8" s="3" t="s">
        <v>2</v>
      </c>
      <c r="AN8" s="4" t="s">
        <v>1289</v>
      </c>
      <c r="AO8" s="3" t="s">
        <v>427</v>
      </c>
      <c r="AP8" s="3">
        <v>4</v>
      </c>
      <c r="AQ8" s="4" t="s">
        <v>573</v>
      </c>
      <c r="AR8" s="4" t="s">
        <v>1290</v>
      </c>
      <c r="AS8" s="4" t="s">
        <v>427</v>
      </c>
      <c r="AT8" s="3" t="s">
        <v>427</v>
      </c>
      <c r="AU8" s="4" t="s">
        <v>1291</v>
      </c>
      <c r="AV8" s="1"/>
      <c r="AW8" s="1"/>
      <c r="AX8" s="1"/>
    </row>
    <row r="9" spans="1:50" ht="28.5" customHeight="1" x14ac:dyDescent="0.2">
      <c r="A9" s="251"/>
      <c r="B9" s="251"/>
      <c r="C9" s="10">
        <v>6</v>
      </c>
      <c r="D9" s="8" t="s">
        <v>220</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4" t="s">
        <v>1292</v>
      </c>
      <c r="AE9" s="4"/>
      <c r="AF9" s="3" t="s">
        <v>1293</v>
      </c>
      <c r="AG9" s="4"/>
      <c r="AH9" s="4" t="s">
        <v>2</v>
      </c>
      <c r="AI9" s="4"/>
      <c r="AJ9" s="4" t="s">
        <v>509</v>
      </c>
      <c r="AK9" s="3">
        <v>72</v>
      </c>
      <c r="AL9" s="3" t="s">
        <v>427</v>
      </c>
      <c r="AM9" s="3" t="s">
        <v>427</v>
      </c>
      <c r="AN9" s="3" t="s">
        <v>458</v>
      </c>
      <c r="AO9" s="3" t="s">
        <v>427</v>
      </c>
      <c r="AP9" s="3">
        <v>3</v>
      </c>
      <c r="AQ9" s="4" t="s">
        <v>573</v>
      </c>
      <c r="AR9" s="4" t="s">
        <v>1294</v>
      </c>
      <c r="AS9" s="4" t="s">
        <v>511</v>
      </c>
      <c r="AT9" s="3" t="s">
        <v>2</v>
      </c>
      <c r="AU9" s="4" t="s">
        <v>607</v>
      </c>
      <c r="AV9" s="1"/>
      <c r="AW9" s="1"/>
      <c r="AX9" s="1"/>
    </row>
    <row r="10" spans="1:50" ht="28.5" customHeight="1" x14ac:dyDescent="0.2">
      <c r="A10" s="251"/>
      <c r="B10" s="251"/>
      <c r="C10" s="10">
        <v>7</v>
      </c>
      <c r="D10" s="8" t="s">
        <v>221</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3"/>
      <c r="AD10" s="4" t="s">
        <v>445</v>
      </c>
      <c r="AE10" s="4"/>
      <c r="AF10" s="3" t="s">
        <v>2</v>
      </c>
      <c r="AG10" s="4"/>
      <c r="AH10" s="4"/>
      <c r="AI10" s="4" t="s">
        <v>2</v>
      </c>
      <c r="AJ10" s="4" t="s">
        <v>614</v>
      </c>
      <c r="AK10" s="3">
        <v>120</v>
      </c>
      <c r="AL10" s="3"/>
      <c r="AM10" s="3" t="s">
        <v>2</v>
      </c>
      <c r="AN10" s="3"/>
      <c r="AO10" s="3"/>
      <c r="AP10" s="3"/>
      <c r="AQ10" s="4"/>
      <c r="AR10" s="4"/>
      <c r="AS10" s="4"/>
      <c r="AT10" s="3"/>
      <c r="AU10" s="4"/>
      <c r="AV10" s="1"/>
      <c r="AW10" s="1"/>
      <c r="AX10" s="1"/>
    </row>
    <row r="11" spans="1:50" ht="28.5" customHeight="1" x14ac:dyDescent="0.2">
      <c r="A11" s="251"/>
      <c r="B11" s="251"/>
      <c r="C11" s="10">
        <v>8</v>
      </c>
      <c r="D11" s="8" t="s">
        <v>222</v>
      </c>
      <c r="E11" s="36">
        <v>1</v>
      </c>
      <c r="F11" s="3" t="s">
        <v>2</v>
      </c>
      <c r="G11" s="3"/>
      <c r="H11" s="3" t="s">
        <v>2</v>
      </c>
      <c r="I11" s="3"/>
      <c r="J11" s="3"/>
      <c r="K11" s="3" t="s">
        <v>494</v>
      </c>
      <c r="L11" s="3"/>
      <c r="M11" s="3"/>
      <c r="N11" s="3"/>
      <c r="O11" s="3" t="s">
        <v>2</v>
      </c>
      <c r="P11" s="3" t="s">
        <v>2</v>
      </c>
      <c r="Q11" s="3"/>
      <c r="R11" s="3"/>
      <c r="S11" s="3"/>
      <c r="T11" s="3"/>
      <c r="U11" s="3"/>
      <c r="V11" s="3"/>
      <c r="W11" s="3" t="s">
        <v>2</v>
      </c>
      <c r="X11" s="3"/>
      <c r="Y11" s="3"/>
      <c r="Z11" s="3" t="s">
        <v>2</v>
      </c>
      <c r="AA11" s="3"/>
      <c r="AB11" s="3"/>
      <c r="AC11" s="4" t="s">
        <v>1295</v>
      </c>
      <c r="AD11" s="4" t="s">
        <v>1296</v>
      </c>
      <c r="AE11" s="4" t="s">
        <v>1297</v>
      </c>
      <c r="AF11" s="4" t="s">
        <v>1298</v>
      </c>
      <c r="AG11" s="4"/>
      <c r="AH11" s="4" t="s">
        <v>2</v>
      </c>
      <c r="AI11" s="4"/>
      <c r="AJ11" s="4" t="s">
        <v>1299</v>
      </c>
      <c r="AK11" s="3">
        <v>40</v>
      </c>
      <c r="AL11" s="3" t="s">
        <v>2</v>
      </c>
      <c r="AM11" s="3" t="s">
        <v>427</v>
      </c>
      <c r="AN11" s="4" t="s">
        <v>1300</v>
      </c>
      <c r="AO11" s="3" t="s">
        <v>427</v>
      </c>
      <c r="AP11" s="3">
        <v>6</v>
      </c>
      <c r="AQ11" s="4" t="s">
        <v>573</v>
      </c>
      <c r="AR11" s="4" t="s">
        <v>1290</v>
      </c>
      <c r="AS11" s="4" t="s">
        <v>1301</v>
      </c>
      <c r="AT11" s="3" t="s">
        <v>427</v>
      </c>
      <c r="AU11" s="4" t="s">
        <v>607</v>
      </c>
      <c r="AV11" s="1"/>
      <c r="AW11" s="1"/>
      <c r="AX11" s="1"/>
    </row>
    <row r="12" spans="1:50" ht="28.5" customHeight="1" x14ac:dyDescent="0.2">
      <c r="A12" s="251"/>
      <c r="B12" s="251"/>
      <c r="C12" s="10">
        <v>9</v>
      </c>
      <c r="D12" s="8" t="s">
        <v>223</v>
      </c>
      <c r="E12" s="36">
        <v>1</v>
      </c>
      <c r="F12" s="3" t="s">
        <v>2</v>
      </c>
      <c r="G12" s="3"/>
      <c r="H12" s="3" t="s">
        <v>2</v>
      </c>
      <c r="I12" s="3"/>
      <c r="J12" s="3"/>
      <c r="K12" s="3" t="s">
        <v>494</v>
      </c>
      <c r="L12" s="3"/>
      <c r="M12" s="3" t="s">
        <v>2</v>
      </c>
      <c r="N12" s="3"/>
      <c r="O12" s="3"/>
      <c r="P12" s="3"/>
      <c r="Q12" s="3"/>
      <c r="R12" s="3"/>
      <c r="S12" s="3"/>
      <c r="T12" s="3"/>
      <c r="U12" s="3"/>
      <c r="V12" s="3" t="s">
        <v>2</v>
      </c>
      <c r="W12" s="3" t="s">
        <v>2</v>
      </c>
      <c r="X12" s="3"/>
      <c r="Y12" s="3"/>
      <c r="Z12" s="3" t="s">
        <v>2</v>
      </c>
      <c r="AA12" s="3"/>
      <c r="AB12" s="3" t="s">
        <v>2</v>
      </c>
      <c r="AC12" s="3"/>
      <c r="AD12" s="4" t="s">
        <v>445</v>
      </c>
      <c r="AE12" s="4"/>
      <c r="AF12" s="3" t="s">
        <v>2</v>
      </c>
      <c r="AG12" s="4"/>
      <c r="AH12" s="4" t="s">
        <v>2</v>
      </c>
      <c r="AI12" s="4"/>
      <c r="AJ12" s="4" t="s">
        <v>629</v>
      </c>
      <c r="AK12" s="3">
        <v>32</v>
      </c>
      <c r="AL12" s="3" t="s">
        <v>427</v>
      </c>
      <c r="AM12" s="3" t="s">
        <v>427</v>
      </c>
      <c r="AN12" s="3" t="s">
        <v>458</v>
      </c>
      <c r="AO12" s="3" t="s">
        <v>427</v>
      </c>
      <c r="AP12" s="3">
        <v>4</v>
      </c>
      <c r="AQ12" s="4" t="s">
        <v>573</v>
      </c>
      <c r="AR12" s="4" t="s">
        <v>2</v>
      </c>
      <c r="AS12" s="4" t="s">
        <v>2</v>
      </c>
      <c r="AT12" s="3" t="s">
        <v>427</v>
      </c>
      <c r="AU12" s="4" t="s">
        <v>550</v>
      </c>
      <c r="AV12" s="1"/>
      <c r="AW12" s="1"/>
      <c r="AX12" s="1"/>
    </row>
    <row r="13" spans="1:50" ht="28.5" customHeight="1" x14ac:dyDescent="0.2">
      <c r="A13" s="251"/>
      <c r="B13" s="251"/>
      <c r="C13" s="10">
        <v>10</v>
      </c>
      <c r="D13" s="8" t="s">
        <v>224</v>
      </c>
      <c r="E13" s="36">
        <v>1</v>
      </c>
      <c r="F13" s="3" t="s">
        <v>2</v>
      </c>
      <c r="G13" s="3"/>
      <c r="H13" s="3" t="s">
        <v>2</v>
      </c>
      <c r="I13" s="3"/>
      <c r="J13" s="3"/>
      <c r="K13" s="3" t="s">
        <v>494</v>
      </c>
      <c r="L13" s="3"/>
      <c r="M13" s="3" t="s">
        <v>2</v>
      </c>
      <c r="N13" s="3"/>
      <c r="O13" s="3"/>
      <c r="P13" s="3"/>
      <c r="Q13" s="3"/>
      <c r="R13" s="3" t="s">
        <v>2</v>
      </c>
      <c r="S13" s="3"/>
      <c r="T13" s="3"/>
      <c r="U13" s="3"/>
      <c r="V13" s="3"/>
      <c r="W13" s="3" t="s">
        <v>2</v>
      </c>
      <c r="X13" s="3"/>
      <c r="Y13" s="3"/>
      <c r="Z13" s="3" t="s">
        <v>2</v>
      </c>
      <c r="AA13" s="3"/>
      <c r="AB13" s="3" t="s">
        <v>2</v>
      </c>
      <c r="AC13" s="4"/>
      <c r="AD13" s="4" t="s">
        <v>1302</v>
      </c>
      <c r="AE13" s="4"/>
      <c r="AF13" s="3" t="s">
        <v>2</v>
      </c>
      <c r="AG13" s="4"/>
      <c r="AH13" s="4" t="s">
        <v>2</v>
      </c>
      <c r="AI13" s="4"/>
      <c r="AJ13" s="4"/>
      <c r="AK13" s="3">
        <v>70</v>
      </c>
      <c r="AL13" s="3"/>
      <c r="AM13" s="3"/>
      <c r="AN13" s="4" t="s">
        <v>1303</v>
      </c>
      <c r="AO13" s="3" t="s">
        <v>427</v>
      </c>
      <c r="AP13" s="3">
        <v>3</v>
      </c>
      <c r="AQ13" s="4" t="s">
        <v>573</v>
      </c>
      <c r="AR13" s="4" t="s">
        <v>1304</v>
      </c>
      <c r="AS13" s="4" t="s">
        <v>1305</v>
      </c>
      <c r="AT13" s="3" t="s">
        <v>427</v>
      </c>
      <c r="AU13" s="4" t="s">
        <v>607</v>
      </c>
      <c r="AV13" s="1"/>
      <c r="AW13" s="1"/>
      <c r="AX13" s="1"/>
    </row>
    <row r="14" spans="1:50" ht="28.5" customHeight="1" x14ac:dyDescent="0.2">
      <c r="A14" s="251"/>
      <c r="B14" s="251"/>
      <c r="C14" s="10">
        <v>11</v>
      </c>
      <c r="D14" s="8" t="s">
        <v>225</v>
      </c>
      <c r="E14" s="36">
        <v>1</v>
      </c>
      <c r="F14" s="3" t="s">
        <v>2</v>
      </c>
      <c r="G14" s="3"/>
      <c r="H14" s="3" t="s">
        <v>2</v>
      </c>
      <c r="I14" s="3"/>
      <c r="J14" s="3"/>
      <c r="K14" s="3" t="s">
        <v>494</v>
      </c>
      <c r="L14" s="3"/>
      <c r="M14" s="3" t="s">
        <v>2</v>
      </c>
      <c r="N14" s="3"/>
      <c r="O14" s="3"/>
      <c r="P14" s="3"/>
      <c r="Q14" s="3"/>
      <c r="R14" s="3"/>
      <c r="S14" s="3"/>
      <c r="T14" s="3"/>
      <c r="U14" s="3"/>
      <c r="V14" s="3" t="s">
        <v>2</v>
      </c>
      <c r="W14" s="3" t="s">
        <v>2</v>
      </c>
      <c r="X14" s="3"/>
      <c r="Y14" s="3"/>
      <c r="Z14" s="3" t="s">
        <v>2</v>
      </c>
      <c r="AA14" s="3"/>
      <c r="AB14" s="3" t="s">
        <v>2</v>
      </c>
      <c r="AC14" s="3"/>
      <c r="AD14" s="4" t="s">
        <v>445</v>
      </c>
      <c r="AE14" s="4"/>
      <c r="AF14" s="3" t="s">
        <v>2</v>
      </c>
      <c r="AG14" s="4"/>
      <c r="AH14" s="4" t="s">
        <v>2</v>
      </c>
      <c r="AI14" s="4"/>
      <c r="AJ14" s="4" t="s">
        <v>1306</v>
      </c>
      <c r="AK14" s="3">
        <v>13</v>
      </c>
      <c r="AL14" s="3" t="s">
        <v>427</v>
      </c>
      <c r="AM14" s="3" t="s">
        <v>427</v>
      </c>
      <c r="AN14" s="3" t="s">
        <v>1307</v>
      </c>
      <c r="AO14" s="3" t="s">
        <v>427</v>
      </c>
      <c r="AP14" s="3">
        <v>2</v>
      </c>
      <c r="AQ14" s="4" t="s">
        <v>573</v>
      </c>
      <c r="AR14" s="4" t="s">
        <v>1308</v>
      </c>
      <c r="AS14" s="4" t="s">
        <v>1305</v>
      </c>
      <c r="AT14" s="3" t="s">
        <v>427</v>
      </c>
      <c r="AU14" s="4" t="s">
        <v>550</v>
      </c>
      <c r="AV14" s="1"/>
      <c r="AW14" s="1"/>
      <c r="AX14" s="1"/>
    </row>
    <row r="15" spans="1:50" ht="28.5" customHeight="1" x14ac:dyDescent="0.2">
      <c r="A15" s="251"/>
      <c r="B15" s="251"/>
      <c r="C15" s="10">
        <v>12</v>
      </c>
      <c r="D15" s="8" t="s">
        <v>226</v>
      </c>
      <c r="E15" s="36">
        <v>1</v>
      </c>
      <c r="F15" s="3" t="s">
        <v>2</v>
      </c>
      <c r="G15" s="3"/>
      <c r="H15" s="3" t="s">
        <v>2</v>
      </c>
      <c r="I15" s="3"/>
      <c r="J15" s="3"/>
      <c r="K15" s="3" t="s">
        <v>494</v>
      </c>
      <c r="L15" s="3"/>
      <c r="M15" s="3" t="s">
        <v>2</v>
      </c>
      <c r="N15" s="3"/>
      <c r="O15" s="3"/>
      <c r="P15" s="3"/>
      <c r="Q15" s="3"/>
      <c r="R15" s="3"/>
      <c r="S15" s="3"/>
      <c r="T15" s="3"/>
      <c r="U15" s="3"/>
      <c r="V15" s="3" t="s">
        <v>2</v>
      </c>
      <c r="W15" s="3" t="s">
        <v>2</v>
      </c>
      <c r="X15" s="3"/>
      <c r="Y15" s="3"/>
      <c r="Z15" s="3" t="s">
        <v>2</v>
      </c>
      <c r="AA15" s="3"/>
      <c r="AB15" s="3" t="s">
        <v>2</v>
      </c>
      <c r="AC15" s="3"/>
      <c r="AD15" s="4" t="s">
        <v>445</v>
      </c>
      <c r="AE15" s="4" t="s">
        <v>1309</v>
      </c>
      <c r="AF15" s="3" t="s">
        <v>2</v>
      </c>
      <c r="AG15" s="4"/>
      <c r="AH15" s="4" t="s">
        <v>2</v>
      </c>
      <c r="AI15" s="4"/>
      <c r="AJ15" s="4" t="s">
        <v>669</v>
      </c>
      <c r="AK15" s="3">
        <v>40</v>
      </c>
      <c r="AL15" s="3" t="s">
        <v>427</v>
      </c>
      <c r="AM15" s="3" t="s">
        <v>427</v>
      </c>
      <c r="AN15" s="3" t="s">
        <v>1307</v>
      </c>
      <c r="AO15" s="3" t="s">
        <v>427</v>
      </c>
      <c r="AP15" s="3">
        <v>2</v>
      </c>
      <c r="AQ15" s="4" t="s">
        <v>573</v>
      </c>
      <c r="AR15" s="4" t="s">
        <v>1310</v>
      </c>
      <c r="AS15" s="4" t="s">
        <v>1305</v>
      </c>
      <c r="AT15" s="3" t="s">
        <v>427</v>
      </c>
      <c r="AU15" s="4" t="s">
        <v>550</v>
      </c>
      <c r="AV15" s="1"/>
      <c r="AW15" s="1"/>
      <c r="AX15" s="1"/>
    </row>
    <row r="16" spans="1:50" s="171" customFormat="1" ht="12.75" x14ac:dyDescent="0.2">
      <c r="A16" s="147"/>
      <c r="B16" s="147"/>
      <c r="C16" s="85"/>
      <c r="D16" s="85"/>
      <c r="E16" s="85">
        <f>SUM(E4:E15)</f>
        <v>11.83</v>
      </c>
      <c r="F16" s="85">
        <f>COUNTIF(F4:F15,"да")</f>
        <v>12</v>
      </c>
      <c r="G16" s="85">
        <f t="shared" ref="G16:AU16" si="0">COUNTIF(G4:G15,"да")</f>
        <v>0</v>
      </c>
      <c r="H16" s="85">
        <f t="shared" si="0"/>
        <v>12</v>
      </c>
      <c r="I16" s="85">
        <f t="shared" si="0"/>
        <v>0</v>
      </c>
      <c r="J16" s="85">
        <f t="shared" si="0"/>
        <v>0</v>
      </c>
      <c r="K16" s="85">
        <v>12</v>
      </c>
      <c r="L16" s="85">
        <f t="shared" si="0"/>
        <v>0</v>
      </c>
      <c r="M16" s="85">
        <f t="shared" si="0"/>
        <v>8</v>
      </c>
      <c r="N16" s="85">
        <f t="shared" si="0"/>
        <v>0</v>
      </c>
      <c r="O16" s="85">
        <f t="shared" si="0"/>
        <v>4</v>
      </c>
      <c r="P16" s="85">
        <f t="shared" si="0"/>
        <v>5</v>
      </c>
      <c r="Q16" s="85">
        <f t="shared" si="0"/>
        <v>1</v>
      </c>
      <c r="R16" s="85">
        <f t="shared" si="0"/>
        <v>1</v>
      </c>
      <c r="S16" s="85">
        <f t="shared" si="0"/>
        <v>0</v>
      </c>
      <c r="T16" s="85">
        <f t="shared" si="0"/>
        <v>0</v>
      </c>
      <c r="U16" s="85">
        <f t="shared" si="0"/>
        <v>0</v>
      </c>
      <c r="V16" s="85">
        <f t="shared" si="0"/>
        <v>6</v>
      </c>
      <c r="W16" s="85">
        <f t="shared" si="0"/>
        <v>12</v>
      </c>
      <c r="X16" s="85">
        <f t="shared" si="0"/>
        <v>0</v>
      </c>
      <c r="Y16" s="85">
        <f t="shared" si="0"/>
        <v>0</v>
      </c>
      <c r="Z16" s="85">
        <f t="shared" si="0"/>
        <v>12</v>
      </c>
      <c r="AA16" s="85">
        <f t="shared" si="0"/>
        <v>0</v>
      </c>
      <c r="AB16" s="85">
        <f t="shared" si="0"/>
        <v>9</v>
      </c>
      <c r="AC16" s="85">
        <f t="shared" si="0"/>
        <v>0</v>
      </c>
      <c r="AD16" s="73">
        <f t="shared" si="0"/>
        <v>0</v>
      </c>
      <c r="AE16" s="73">
        <f t="shared" si="0"/>
        <v>0</v>
      </c>
      <c r="AF16" s="85">
        <v>11</v>
      </c>
      <c r="AG16" s="73">
        <f t="shared" si="0"/>
        <v>0</v>
      </c>
      <c r="AH16" s="73">
        <f t="shared" si="0"/>
        <v>11</v>
      </c>
      <c r="AI16" s="73">
        <f t="shared" si="0"/>
        <v>1</v>
      </c>
      <c r="AJ16" s="73">
        <f t="shared" si="0"/>
        <v>0</v>
      </c>
      <c r="AK16" s="85">
        <f t="shared" si="0"/>
        <v>0</v>
      </c>
      <c r="AL16" s="85">
        <f t="shared" si="0"/>
        <v>2</v>
      </c>
      <c r="AM16" s="85">
        <f t="shared" si="0"/>
        <v>3</v>
      </c>
      <c r="AN16" s="85">
        <f t="shared" si="0"/>
        <v>0</v>
      </c>
      <c r="AO16" s="85">
        <f t="shared" si="0"/>
        <v>0</v>
      </c>
      <c r="AP16" s="85">
        <f t="shared" si="0"/>
        <v>0</v>
      </c>
      <c r="AQ16" s="73">
        <f t="shared" si="0"/>
        <v>0</v>
      </c>
      <c r="AR16" s="73">
        <v>11</v>
      </c>
      <c r="AS16" s="73">
        <v>10</v>
      </c>
      <c r="AT16" s="85">
        <f t="shared" si="0"/>
        <v>1</v>
      </c>
      <c r="AU16" s="73">
        <f t="shared" si="0"/>
        <v>0</v>
      </c>
      <c r="AV16" s="170"/>
      <c r="AW16" s="170"/>
      <c r="AX16" s="170"/>
    </row>
    <row r="17" spans="1:50" s="171" customFormat="1" ht="38.25" x14ac:dyDescent="0.2">
      <c r="A17" s="147"/>
      <c r="B17" s="147"/>
      <c r="C17" s="85"/>
      <c r="D17" s="85"/>
      <c r="E17" s="85">
        <f>E16/12*100</f>
        <v>98.583333333333329</v>
      </c>
      <c r="F17" s="85">
        <f>F16/12*100</f>
        <v>100</v>
      </c>
      <c r="G17" s="85">
        <f t="shared" ref="G17:AT17" si="1">G16/12*100</f>
        <v>0</v>
      </c>
      <c r="H17" s="85">
        <f t="shared" si="1"/>
        <v>100</v>
      </c>
      <c r="I17" s="85">
        <f t="shared" si="1"/>
        <v>0</v>
      </c>
      <c r="J17" s="85">
        <f t="shared" si="1"/>
        <v>0</v>
      </c>
      <c r="K17" s="85">
        <f t="shared" si="1"/>
        <v>100</v>
      </c>
      <c r="L17" s="85">
        <f t="shared" si="1"/>
        <v>0</v>
      </c>
      <c r="M17" s="85">
        <f t="shared" si="1"/>
        <v>66.666666666666657</v>
      </c>
      <c r="N17" s="85">
        <f t="shared" si="1"/>
        <v>0</v>
      </c>
      <c r="O17" s="85">
        <f t="shared" si="1"/>
        <v>33.333333333333329</v>
      </c>
      <c r="P17" s="85">
        <f t="shared" si="1"/>
        <v>41.666666666666671</v>
      </c>
      <c r="Q17" s="85">
        <f t="shared" si="1"/>
        <v>8.3333333333333321</v>
      </c>
      <c r="R17" s="85">
        <f t="shared" si="1"/>
        <v>8.3333333333333321</v>
      </c>
      <c r="S17" s="85">
        <f t="shared" si="1"/>
        <v>0</v>
      </c>
      <c r="T17" s="85">
        <f t="shared" si="1"/>
        <v>0</v>
      </c>
      <c r="U17" s="85">
        <f t="shared" si="1"/>
        <v>0</v>
      </c>
      <c r="V17" s="85">
        <f t="shared" si="1"/>
        <v>50</v>
      </c>
      <c r="W17" s="85">
        <f t="shared" si="1"/>
        <v>100</v>
      </c>
      <c r="X17" s="85">
        <f t="shared" si="1"/>
        <v>0</v>
      </c>
      <c r="Y17" s="85">
        <f t="shared" si="1"/>
        <v>0</v>
      </c>
      <c r="Z17" s="85">
        <f t="shared" si="1"/>
        <v>100</v>
      </c>
      <c r="AA17" s="85">
        <f t="shared" si="1"/>
        <v>0</v>
      </c>
      <c r="AB17" s="85">
        <f t="shared" si="1"/>
        <v>75</v>
      </c>
      <c r="AC17" s="85">
        <f t="shared" si="1"/>
        <v>0</v>
      </c>
      <c r="AD17" s="112" t="s">
        <v>1311</v>
      </c>
      <c r="AE17" s="112" t="s">
        <v>1312</v>
      </c>
      <c r="AF17" s="85">
        <f t="shared" si="1"/>
        <v>91.666666666666657</v>
      </c>
      <c r="AG17" s="73">
        <f t="shared" si="1"/>
        <v>0</v>
      </c>
      <c r="AH17" s="73">
        <f t="shared" si="1"/>
        <v>91.666666666666657</v>
      </c>
      <c r="AI17" s="73">
        <f t="shared" si="1"/>
        <v>8.3333333333333321</v>
      </c>
      <c r="AJ17" s="112" t="s">
        <v>1313</v>
      </c>
      <c r="AK17" s="85">
        <f>SUM(AK4:AK15)</f>
        <v>1030</v>
      </c>
      <c r="AL17" s="85">
        <f t="shared" si="1"/>
        <v>16.666666666666664</v>
      </c>
      <c r="AM17" s="85">
        <f t="shared" si="1"/>
        <v>25</v>
      </c>
      <c r="AN17" s="112" t="s">
        <v>1314</v>
      </c>
      <c r="AO17" s="85">
        <f t="shared" si="1"/>
        <v>0</v>
      </c>
      <c r="AP17" s="85">
        <f>SUM(AP4:AP15)</f>
        <v>56</v>
      </c>
      <c r="AQ17" s="112" t="s">
        <v>1315</v>
      </c>
      <c r="AR17" s="112" t="s">
        <v>1316</v>
      </c>
      <c r="AS17" s="133" t="s">
        <v>1317</v>
      </c>
      <c r="AT17" s="85">
        <f t="shared" si="1"/>
        <v>8.3333333333333321</v>
      </c>
      <c r="AU17" s="73" t="s">
        <v>1318</v>
      </c>
      <c r="AV17" s="170"/>
      <c r="AW17" s="170"/>
      <c r="AX17" s="170"/>
    </row>
    <row r="18" spans="1:50" ht="12.75" x14ac:dyDescent="0.2">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row>
    <row r="20" spans="1:50" ht="12.75" x14ac:dyDescent="0.2">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row>
  </sheetData>
  <mergeCells count="37">
    <mergeCell ref="AU2:AU3"/>
    <mergeCell ref="A4:A15"/>
    <mergeCell ref="B4:B15"/>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28"/>
  <sheetViews>
    <sheetView workbookViewId="0">
      <selection activeCell="E28" sqref="E28:AU28"/>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52">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52">
        <v>10</v>
      </c>
      <c r="AE1" s="152">
        <v>11</v>
      </c>
      <c r="AF1" s="152">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43" customFormat="1" ht="12.75" x14ac:dyDescent="0.2">
      <c r="A4" s="251" t="s">
        <v>227</v>
      </c>
      <c r="B4" s="252" t="s">
        <v>228</v>
      </c>
      <c r="C4" s="38">
        <v>1</v>
      </c>
      <c r="D4" s="160" t="s">
        <v>229</v>
      </c>
      <c r="E4" s="44">
        <v>1</v>
      </c>
      <c r="F4" s="45" t="s">
        <v>2</v>
      </c>
      <c r="G4" s="45"/>
      <c r="H4" s="45" t="s">
        <v>2</v>
      </c>
      <c r="I4" s="45"/>
      <c r="J4" s="45"/>
      <c r="K4" s="45" t="s">
        <v>2</v>
      </c>
      <c r="L4" s="45"/>
      <c r="M4" s="45" t="s">
        <v>2</v>
      </c>
      <c r="N4" s="45"/>
      <c r="O4" s="45"/>
      <c r="P4" s="45"/>
      <c r="Q4" s="45"/>
      <c r="R4" s="45"/>
      <c r="S4" s="45"/>
      <c r="T4" s="45"/>
      <c r="U4" s="45"/>
      <c r="V4" s="45" t="s">
        <v>2</v>
      </c>
      <c r="W4" s="45" t="s">
        <v>2</v>
      </c>
      <c r="X4" s="45"/>
      <c r="Y4" s="45"/>
      <c r="Z4" s="45" t="s">
        <v>2</v>
      </c>
      <c r="AA4" s="45"/>
      <c r="AB4" s="45" t="s">
        <v>2</v>
      </c>
      <c r="AC4" s="45"/>
      <c r="AD4" s="45" t="s">
        <v>654</v>
      </c>
      <c r="AE4" s="45" t="s">
        <v>445</v>
      </c>
      <c r="AF4" s="45" t="s">
        <v>2</v>
      </c>
      <c r="AG4" s="45"/>
      <c r="AH4" s="45" t="s">
        <v>2</v>
      </c>
      <c r="AI4" s="45"/>
      <c r="AJ4" s="45" t="s">
        <v>614</v>
      </c>
      <c r="AK4" s="45">
        <v>93</v>
      </c>
      <c r="AL4" s="45" t="s">
        <v>2</v>
      </c>
      <c r="AM4" s="45" t="s">
        <v>2</v>
      </c>
      <c r="AN4" s="45" t="s">
        <v>1213</v>
      </c>
      <c r="AO4" s="45" t="s">
        <v>427</v>
      </c>
      <c r="AP4" s="45">
        <v>6</v>
      </c>
      <c r="AQ4" s="45" t="s">
        <v>430</v>
      </c>
      <c r="AR4" s="45" t="s">
        <v>2</v>
      </c>
      <c r="AS4" s="45" t="s">
        <v>1214</v>
      </c>
      <c r="AT4" s="45" t="s">
        <v>427</v>
      </c>
      <c r="AU4" s="45" t="s">
        <v>550</v>
      </c>
    </row>
    <row r="5" spans="1:50" s="43" customFormat="1" ht="12.75" x14ac:dyDescent="0.2">
      <c r="A5" s="251"/>
      <c r="B5" s="252"/>
      <c r="C5" s="38">
        <v>2</v>
      </c>
      <c r="D5" s="160" t="s">
        <v>230</v>
      </c>
      <c r="E5" s="44">
        <v>0.96</v>
      </c>
      <c r="F5" s="45" t="s">
        <v>2</v>
      </c>
      <c r="G5" s="45"/>
      <c r="H5" s="45" t="s">
        <v>2</v>
      </c>
      <c r="I5" s="45"/>
      <c r="J5" s="45"/>
      <c r="K5" s="45" t="s">
        <v>2</v>
      </c>
      <c r="L5" s="45"/>
      <c r="M5" s="45" t="s">
        <v>2</v>
      </c>
      <c r="N5" s="45"/>
      <c r="O5" s="45"/>
      <c r="P5" s="45"/>
      <c r="Q5" s="45"/>
      <c r="R5" s="45"/>
      <c r="S5" s="45"/>
      <c r="T5" s="45"/>
      <c r="U5" s="45"/>
      <c r="V5" s="45" t="s">
        <v>2</v>
      </c>
      <c r="W5" s="45" t="s">
        <v>2</v>
      </c>
      <c r="X5" s="45"/>
      <c r="Y5" s="45"/>
      <c r="Z5" s="45" t="s">
        <v>2</v>
      </c>
      <c r="AA5" s="45"/>
      <c r="AB5" s="45" t="s">
        <v>2</v>
      </c>
      <c r="AC5" s="45"/>
      <c r="AD5" s="45" t="s">
        <v>1215</v>
      </c>
      <c r="AE5" s="45" t="s">
        <v>435</v>
      </c>
      <c r="AF5" s="45" t="s">
        <v>2</v>
      </c>
      <c r="AG5" s="45" t="s">
        <v>2</v>
      </c>
      <c r="AH5" s="45"/>
      <c r="AI5" s="45"/>
      <c r="AJ5" s="45" t="s">
        <v>1216</v>
      </c>
      <c r="AK5" s="45">
        <v>485</v>
      </c>
      <c r="AL5" s="45" t="s">
        <v>2</v>
      </c>
      <c r="AM5" s="45" t="s">
        <v>2</v>
      </c>
      <c r="AN5" s="45" t="s">
        <v>1082</v>
      </c>
      <c r="AO5" s="45" t="s">
        <v>427</v>
      </c>
      <c r="AP5" s="45">
        <v>10</v>
      </c>
      <c r="AQ5" s="45" t="s">
        <v>430</v>
      </c>
      <c r="AR5" s="45" t="s">
        <v>2</v>
      </c>
      <c r="AS5" s="45" t="s">
        <v>2</v>
      </c>
      <c r="AT5" s="45" t="s">
        <v>427</v>
      </c>
      <c r="AU5" s="45" t="s">
        <v>550</v>
      </c>
    </row>
    <row r="6" spans="1:50" s="43" customFormat="1" ht="12.75" x14ac:dyDescent="0.2">
      <c r="A6" s="251"/>
      <c r="B6" s="252"/>
      <c r="C6" s="38">
        <v>3</v>
      </c>
      <c r="D6" s="160" t="s">
        <v>231</v>
      </c>
      <c r="E6" s="44">
        <v>0.86</v>
      </c>
      <c r="F6" s="45" t="s">
        <v>2</v>
      </c>
      <c r="G6" s="45"/>
      <c r="H6" s="45" t="s">
        <v>2</v>
      </c>
      <c r="I6" s="45"/>
      <c r="J6" s="45"/>
      <c r="K6" s="45" t="s">
        <v>2</v>
      </c>
      <c r="L6" s="45"/>
      <c r="M6" s="45" t="s">
        <v>2</v>
      </c>
      <c r="N6" s="45"/>
      <c r="O6" s="45"/>
      <c r="P6" s="45" t="s">
        <v>2</v>
      </c>
      <c r="Q6" s="45"/>
      <c r="R6" s="45"/>
      <c r="S6" s="45"/>
      <c r="T6" s="45"/>
      <c r="U6" s="45"/>
      <c r="V6" s="45"/>
      <c r="W6" s="45" t="s">
        <v>2</v>
      </c>
      <c r="X6" s="45"/>
      <c r="Y6" s="45"/>
      <c r="Z6" s="45" t="s">
        <v>2</v>
      </c>
      <c r="AA6" s="45"/>
      <c r="AB6" s="45" t="s">
        <v>2</v>
      </c>
      <c r="AC6" s="45"/>
      <c r="AD6" s="45" t="s">
        <v>1217</v>
      </c>
      <c r="AE6" s="45" t="s">
        <v>427</v>
      </c>
      <c r="AF6" s="45" t="s">
        <v>2</v>
      </c>
      <c r="AG6" s="45"/>
      <c r="AH6" s="45" t="s">
        <v>2</v>
      </c>
      <c r="AI6" s="45"/>
      <c r="AJ6" s="45" t="s">
        <v>584</v>
      </c>
      <c r="AK6" s="45">
        <v>167</v>
      </c>
      <c r="AL6" s="45" t="s">
        <v>2</v>
      </c>
      <c r="AM6" s="45" t="s">
        <v>2</v>
      </c>
      <c r="AN6" s="45" t="s">
        <v>1218</v>
      </c>
      <c r="AO6" s="45" t="s">
        <v>427</v>
      </c>
      <c r="AP6" s="45">
        <v>8</v>
      </c>
      <c r="AQ6" s="45" t="s">
        <v>430</v>
      </c>
      <c r="AR6" s="45" t="s">
        <v>1219</v>
      </c>
      <c r="AS6" s="45" t="s">
        <v>1220</v>
      </c>
      <c r="AT6" s="45" t="s">
        <v>427</v>
      </c>
      <c r="AU6" s="45" t="s">
        <v>550</v>
      </c>
    </row>
    <row r="7" spans="1:50" s="43" customFormat="1" ht="12.75" x14ac:dyDescent="0.2">
      <c r="A7" s="251"/>
      <c r="B7" s="252"/>
      <c r="C7" s="38">
        <v>4</v>
      </c>
      <c r="D7" s="160" t="s">
        <v>232</v>
      </c>
      <c r="E7" s="44">
        <v>1</v>
      </c>
      <c r="F7" s="45" t="s">
        <v>2</v>
      </c>
      <c r="G7" s="45"/>
      <c r="H7" s="45" t="s">
        <v>2</v>
      </c>
      <c r="I7" s="45"/>
      <c r="J7" s="45"/>
      <c r="K7" s="45" t="s">
        <v>2</v>
      </c>
      <c r="L7" s="45"/>
      <c r="M7" s="45" t="s">
        <v>2</v>
      </c>
      <c r="N7" s="45"/>
      <c r="O7" s="45"/>
      <c r="P7" s="45"/>
      <c r="Q7" s="45"/>
      <c r="R7" s="45"/>
      <c r="S7" s="45"/>
      <c r="T7" s="45"/>
      <c r="U7" s="45"/>
      <c r="V7" s="45" t="s">
        <v>2</v>
      </c>
      <c r="W7" s="45" t="s">
        <v>2</v>
      </c>
      <c r="X7" s="45"/>
      <c r="Y7" s="45"/>
      <c r="Z7" s="45" t="s">
        <v>2</v>
      </c>
      <c r="AA7" s="45"/>
      <c r="AB7" s="45" t="s">
        <v>2</v>
      </c>
      <c r="AC7" s="45"/>
      <c r="AD7" s="45" t="s">
        <v>1221</v>
      </c>
      <c r="AE7" s="45"/>
      <c r="AF7" s="45" t="s">
        <v>2</v>
      </c>
      <c r="AG7" s="45"/>
      <c r="AH7" s="45" t="s">
        <v>2</v>
      </c>
      <c r="AI7" s="45"/>
      <c r="AJ7" s="45" t="s">
        <v>485</v>
      </c>
      <c r="AK7" s="45">
        <v>33</v>
      </c>
      <c r="AL7" s="45" t="s">
        <v>2</v>
      </c>
      <c r="AM7" s="45" t="s">
        <v>2</v>
      </c>
      <c r="AN7" s="45" t="s">
        <v>1222</v>
      </c>
      <c r="AO7" s="45" t="s">
        <v>2</v>
      </c>
      <c r="AP7" s="45">
        <v>5</v>
      </c>
      <c r="AQ7" s="45" t="s">
        <v>1196</v>
      </c>
      <c r="AR7" s="45" t="s">
        <v>2</v>
      </c>
      <c r="AS7" s="45" t="s">
        <v>2</v>
      </c>
      <c r="AT7" s="45" t="s">
        <v>427</v>
      </c>
      <c r="AU7" s="45" t="s">
        <v>607</v>
      </c>
    </row>
    <row r="8" spans="1:50" s="43" customFormat="1" ht="12.75" x14ac:dyDescent="0.2">
      <c r="A8" s="251"/>
      <c r="B8" s="252"/>
      <c r="C8" s="38">
        <v>5</v>
      </c>
      <c r="D8" s="160" t="s">
        <v>233</v>
      </c>
      <c r="E8" s="44">
        <v>1</v>
      </c>
      <c r="F8" s="45" t="s">
        <v>2</v>
      </c>
      <c r="G8" s="45"/>
      <c r="H8" s="45" t="s">
        <v>2</v>
      </c>
      <c r="I8" s="45"/>
      <c r="J8" s="45"/>
      <c r="K8" s="45" t="s">
        <v>2</v>
      </c>
      <c r="L8" s="45"/>
      <c r="M8" s="45"/>
      <c r="N8" s="45"/>
      <c r="O8" s="45"/>
      <c r="P8" s="45"/>
      <c r="Q8" s="45"/>
      <c r="R8" s="45"/>
      <c r="S8" s="45"/>
      <c r="T8" s="45"/>
      <c r="U8" s="45"/>
      <c r="V8" s="45" t="s">
        <v>2</v>
      </c>
      <c r="W8" s="45"/>
      <c r="X8" s="45" t="s">
        <v>427</v>
      </c>
      <c r="Y8" s="45"/>
      <c r="Z8" s="45" t="s">
        <v>2</v>
      </c>
      <c r="AA8" s="45"/>
      <c r="AB8" s="45" t="s">
        <v>2</v>
      </c>
      <c r="AC8" s="45"/>
      <c r="AD8" s="45" t="s">
        <v>654</v>
      </c>
      <c r="AE8" s="45" t="s">
        <v>435</v>
      </c>
      <c r="AF8" s="45" t="s">
        <v>2</v>
      </c>
      <c r="AG8" s="45" t="s">
        <v>2</v>
      </c>
      <c r="AH8" s="45"/>
      <c r="AI8" s="45"/>
      <c r="AJ8" s="45" t="s">
        <v>1216</v>
      </c>
      <c r="AK8" s="45">
        <v>81</v>
      </c>
      <c r="AL8" s="45" t="s">
        <v>2</v>
      </c>
      <c r="AM8" s="45" t="s">
        <v>2</v>
      </c>
      <c r="AN8" s="45" t="s">
        <v>1223</v>
      </c>
      <c r="AO8" s="45" t="s">
        <v>427</v>
      </c>
      <c r="AP8" s="45">
        <v>6</v>
      </c>
      <c r="AQ8" s="45" t="s">
        <v>619</v>
      </c>
      <c r="AR8" s="45" t="s">
        <v>2</v>
      </c>
      <c r="AS8" s="45" t="s">
        <v>2</v>
      </c>
      <c r="AT8" s="45" t="s">
        <v>427</v>
      </c>
      <c r="AU8" s="45" t="s">
        <v>607</v>
      </c>
    </row>
    <row r="9" spans="1:50" s="43" customFormat="1" ht="12.75" x14ac:dyDescent="0.2">
      <c r="A9" s="251"/>
      <c r="B9" s="252"/>
      <c r="C9" s="38">
        <v>6</v>
      </c>
      <c r="D9" s="160" t="s">
        <v>234</v>
      </c>
      <c r="E9" s="44">
        <v>1</v>
      </c>
      <c r="F9" s="45" t="s">
        <v>2</v>
      </c>
      <c r="G9" s="45"/>
      <c r="H9" s="45"/>
      <c r="I9" s="45"/>
      <c r="J9" s="45"/>
      <c r="K9" s="45" t="s">
        <v>2</v>
      </c>
      <c r="L9" s="45"/>
      <c r="M9" s="45" t="s">
        <v>2</v>
      </c>
      <c r="N9" s="45"/>
      <c r="O9" s="45"/>
      <c r="P9" s="45"/>
      <c r="Q9" s="45"/>
      <c r="R9" s="45"/>
      <c r="S9" s="45"/>
      <c r="T9" s="45"/>
      <c r="U9" s="45"/>
      <c r="V9" s="45" t="s">
        <v>2</v>
      </c>
      <c r="W9" s="45"/>
      <c r="X9" s="45" t="s">
        <v>427</v>
      </c>
      <c r="Y9" s="45"/>
      <c r="Z9" s="45" t="s">
        <v>2</v>
      </c>
      <c r="AA9" s="45"/>
      <c r="AB9" s="45" t="s">
        <v>2</v>
      </c>
      <c r="AC9" s="45"/>
      <c r="AD9" s="45" t="s">
        <v>502</v>
      </c>
      <c r="AE9" s="45"/>
      <c r="AF9" s="45" t="s">
        <v>2</v>
      </c>
      <c r="AG9" s="45"/>
      <c r="AH9" s="45" t="s">
        <v>2</v>
      </c>
      <c r="AI9" s="45"/>
      <c r="AJ9" s="45" t="s">
        <v>1224</v>
      </c>
      <c r="AK9" s="45">
        <v>54</v>
      </c>
      <c r="AL9" s="45" t="s">
        <v>2</v>
      </c>
      <c r="AM9" s="45" t="s">
        <v>2</v>
      </c>
      <c r="AN9" s="45" t="s">
        <v>1223</v>
      </c>
      <c r="AO9" s="45" t="s">
        <v>427</v>
      </c>
      <c r="AP9" s="45">
        <v>6</v>
      </c>
      <c r="AQ9" s="45"/>
      <c r="AR9" s="45" t="s">
        <v>2</v>
      </c>
      <c r="AS9" s="45" t="s">
        <v>2</v>
      </c>
      <c r="AT9" s="45" t="s">
        <v>427</v>
      </c>
      <c r="AU9" s="45" t="s">
        <v>550</v>
      </c>
    </row>
    <row r="10" spans="1:50" s="43" customFormat="1" ht="12.75" x14ac:dyDescent="0.2">
      <c r="A10" s="251"/>
      <c r="B10" s="252"/>
      <c r="C10" s="38">
        <v>7</v>
      </c>
      <c r="D10" s="160" t="s">
        <v>235</v>
      </c>
      <c r="E10" s="44">
        <v>1</v>
      </c>
      <c r="F10" s="45" t="s">
        <v>2</v>
      </c>
      <c r="G10" s="45"/>
      <c r="H10" s="45" t="s">
        <v>2</v>
      </c>
      <c r="I10" s="45"/>
      <c r="J10" s="45"/>
      <c r="K10" s="45" t="s">
        <v>2</v>
      </c>
      <c r="L10" s="45"/>
      <c r="M10" s="45" t="s">
        <v>2</v>
      </c>
      <c r="N10" s="45"/>
      <c r="O10" s="45"/>
      <c r="P10" s="45" t="s">
        <v>2</v>
      </c>
      <c r="Q10" s="45"/>
      <c r="R10" s="45"/>
      <c r="S10" s="45"/>
      <c r="T10" s="45"/>
      <c r="U10" s="45"/>
      <c r="V10" s="45"/>
      <c r="W10" s="45" t="s">
        <v>2</v>
      </c>
      <c r="X10" s="45"/>
      <c r="Y10" s="45"/>
      <c r="Z10" s="45" t="s">
        <v>2</v>
      </c>
      <c r="AA10" s="45"/>
      <c r="AB10" s="45" t="s">
        <v>2</v>
      </c>
      <c r="AC10" s="45"/>
      <c r="AD10" s="45" t="s">
        <v>654</v>
      </c>
      <c r="AE10" s="45" t="s">
        <v>427</v>
      </c>
      <c r="AF10" s="45" t="s">
        <v>2</v>
      </c>
      <c r="AG10" s="45"/>
      <c r="AH10" s="45" t="s">
        <v>2</v>
      </c>
      <c r="AI10" s="45"/>
      <c r="AJ10" s="45" t="s">
        <v>614</v>
      </c>
      <c r="AK10" s="45">
        <v>61</v>
      </c>
      <c r="AL10" s="45" t="s">
        <v>2</v>
      </c>
      <c r="AM10" s="45" t="s">
        <v>2</v>
      </c>
      <c r="AN10" s="45" t="s">
        <v>1223</v>
      </c>
      <c r="AO10" s="45" t="s">
        <v>427</v>
      </c>
      <c r="AP10" s="45">
        <v>4</v>
      </c>
      <c r="AQ10" s="45" t="s">
        <v>573</v>
      </c>
      <c r="AR10" s="45" t="s">
        <v>1225</v>
      </c>
      <c r="AS10" s="45" t="s">
        <v>2</v>
      </c>
      <c r="AT10" s="45" t="s">
        <v>427</v>
      </c>
      <c r="AU10" s="45" t="s">
        <v>550</v>
      </c>
    </row>
    <row r="11" spans="1:50" s="57" customFormat="1" ht="12.75" x14ac:dyDescent="0.2">
      <c r="A11" s="251"/>
      <c r="B11" s="252"/>
      <c r="C11" s="5">
        <v>8</v>
      </c>
      <c r="D11" s="11" t="s">
        <v>236</v>
      </c>
      <c r="E11" s="162">
        <v>1</v>
      </c>
      <c r="F11" s="163" t="s">
        <v>2</v>
      </c>
      <c r="G11" s="163"/>
      <c r="H11" s="163" t="s">
        <v>2</v>
      </c>
      <c r="I11" s="163"/>
      <c r="J11" s="163"/>
      <c r="K11" s="163" t="s">
        <v>2</v>
      </c>
      <c r="L11" s="163"/>
      <c r="M11" s="163" t="s">
        <v>2</v>
      </c>
      <c r="N11" s="163"/>
      <c r="O11" s="163"/>
      <c r="P11" s="163"/>
      <c r="Q11" s="163"/>
      <c r="R11" s="163"/>
      <c r="S11" s="163"/>
      <c r="T11" s="163"/>
      <c r="U11" s="163"/>
      <c r="V11" s="163" t="s">
        <v>2</v>
      </c>
      <c r="W11" s="163" t="s">
        <v>2</v>
      </c>
      <c r="X11" s="163"/>
      <c r="Y11" s="163"/>
      <c r="Z11" s="163" t="s">
        <v>2</v>
      </c>
      <c r="AA11" s="163"/>
      <c r="AB11" s="163" t="s">
        <v>2</v>
      </c>
      <c r="AC11" s="163"/>
      <c r="AD11" s="163" t="s">
        <v>654</v>
      </c>
      <c r="AE11" s="163" t="s">
        <v>445</v>
      </c>
      <c r="AF11" s="163" t="s">
        <v>2</v>
      </c>
      <c r="AG11" s="163"/>
      <c r="AH11" s="163" t="s">
        <v>2</v>
      </c>
      <c r="AI11" s="163"/>
      <c r="AJ11" s="163" t="s">
        <v>614</v>
      </c>
      <c r="AK11" s="163">
        <v>61</v>
      </c>
      <c r="AL11" s="163" t="s">
        <v>2</v>
      </c>
      <c r="AM11" s="163" t="s">
        <v>2</v>
      </c>
      <c r="AN11" s="163" t="s">
        <v>1082</v>
      </c>
      <c r="AO11" s="163" t="s">
        <v>427</v>
      </c>
      <c r="AP11" s="163">
        <v>3</v>
      </c>
      <c r="AQ11" s="163" t="s">
        <v>1226</v>
      </c>
      <c r="AR11" s="163" t="s">
        <v>1227</v>
      </c>
      <c r="AS11" s="163" t="s">
        <v>1228</v>
      </c>
      <c r="AT11" s="163" t="s">
        <v>427</v>
      </c>
      <c r="AU11" s="163" t="s">
        <v>550</v>
      </c>
    </row>
    <row r="12" spans="1:50" s="43" customFormat="1" ht="12.75" x14ac:dyDescent="0.2">
      <c r="A12" s="251"/>
      <c r="B12" s="252"/>
      <c r="C12" s="38">
        <v>9</v>
      </c>
      <c r="D12" s="160" t="s">
        <v>237</v>
      </c>
      <c r="E12" s="44">
        <v>1</v>
      </c>
      <c r="F12" s="45" t="s">
        <v>2</v>
      </c>
      <c r="G12" s="45"/>
      <c r="H12" s="45" t="s">
        <v>2</v>
      </c>
      <c r="I12" s="45"/>
      <c r="J12" s="45"/>
      <c r="K12" s="45" t="s">
        <v>2</v>
      </c>
      <c r="L12" s="45"/>
      <c r="M12" s="45" t="s">
        <v>2</v>
      </c>
      <c r="N12" s="45"/>
      <c r="O12" s="45"/>
      <c r="P12" s="45"/>
      <c r="Q12" s="45"/>
      <c r="R12" s="45"/>
      <c r="S12" s="45"/>
      <c r="T12" s="45"/>
      <c r="U12" s="45"/>
      <c r="V12" s="45" t="s">
        <v>2</v>
      </c>
      <c r="W12" s="45" t="s">
        <v>2</v>
      </c>
      <c r="X12" s="45"/>
      <c r="Y12" s="45"/>
      <c r="Z12" s="45" t="s">
        <v>2</v>
      </c>
      <c r="AA12" s="45"/>
      <c r="AB12" s="45" t="s">
        <v>2</v>
      </c>
      <c r="AC12" s="45"/>
      <c r="AD12" s="45" t="s">
        <v>654</v>
      </c>
      <c r="AE12" s="45" t="s">
        <v>801</v>
      </c>
      <c r="AF12" s="45" t="s">
        <v>2</v>
      </c>
      <c r="AG12" s="45"/>
      <c r="AH12" s="45" t="s">
        <v>2</v>
      </c>
      <c r="AI12" s="45"/>
      <c r="AJ12" s="45" t="s">
        <v>1229</v>
      </c>
      <c r="AK12" s="45"/>
      <c r="AL12" s="45" t="s">
        <v>427</v>
      </c>
      <c r="AM12" s="45" t="s">
        <v>2</v>
      </c>
      <c r="AN12" s="45" t="s">
        <v>1230</v>
      </c>
      <c r="AO12" s="45" t="s">
        <v>427</v>
      </c>
      <c r="AP12" s="45">
        <v>2</v>
      </c>
      <c r="AQ12" s="45" t="s">
        <v>1226</v>
      </c>
      <c r="AR12" s="45" t="s">
        <v>2</v>
      </c>
      <c r="AS12" s="45" t="s">
        <v>645</v>
      </c>
      <c r="AT12" s="45" t="s">
        <v>427</v>
      </c>
      <c r="AU12" s="45" t="s">
        <v>550</v>
      </c>
    </row>
    <row r="13" spans="1:50" s="43" customFormat="1" ht="12.75" x14ac:dyDescent="0.2">
      <c r="A13" s="251"/>
      <c r="B13" s="252"/>
      <c r="C13" s="38">
        <v>10</v>
      </c>
      <c r="D13" s="160" t="s">
        <v>238</v>
      </c>
      <c r="E13" s="44">
        <v>0.98</v>
      </c>
      <c r="F13" s="45" t="s">
        <v>2</v>
      </c>
      <c r="G13" s="45"/>
      <c r="H13" s="45" t="s">
        <v>2</v>
      </c>
      <c r="I13" s="45"/>
      <c r="J13" s="45"/>
      <c r="K13" s="45" t="s">
        <v>2</v>
      </c>
      <c r="L13" s="45"/>
      <c r="M13" s="45" t="s">
        <v>2</v>
      </c>
      <c r="N13" s="45"/>
      <c r="O13" s="45"/>
      <c r="P13" s="45"/>
      <c r="Q13" s="45"/>
      <c r="R13" s="45"/>
      <c r="S13" s="45"/>
      <c r="T13" s="45"/>
      <c r="U13" s="45"/>
      <c r="V13" s="45" t="s">
        <v>2</v>
      </c>
      <c r="W13" s="45" t="s">
        <v>2</v>
      </c>
      <c r="X13" s="45"/>
      <c r="Y13" s="45"/>
      <c r="Z13" s="45" t="s">
        <v>2</v>
      </c>
      <c r="AA13" s="45"/>
      <c r="AB13" s="45" t="s">
        <v>2</v>
      </c>
      <c r="AC13" s="45"/>
      <c r="AD13" s="45" t="s">
        <v>654</v>
      </c>
      <c r="AE13" s="45"/>
      <c r="AF13" s="45" t="s">
        <v>2</v>
      </c>
      <c r="AG13" s="45"/>
      <c r="AH13" s="45" t="s">
        <v>2</v>
      </c>
      <c r="AI13" s="45"/>
      <c r="AJ13" s="45" t="s">
        <v>497</v>
      </c>
      <c r="AK13" s="45">
        <v>53</v>
      </c>
      <c r="AL13" s="45" t="s">
        <v>2</v>
      </c>
      <c r="AM13" s="45" t="s">
        <v>2</v>
      </c>
      <c r="AN13" s="45" t="s">
        <v>1231</v>
      </c>
      <c r="AO13" s="45" t="s">
        <v>427</v>
      </c>
      <c r="AP13" s="45">
        <v>3</v>
      </c>
      <c r="AQ13" s="45" t="s">
        <v>430</v>
      </c>
      <c r="AR13" s="45" t="s">
        <v>588</v>
      </c>
      <c r="AS13" s="45" t="s">
        <v>2</v>
      </c>
      <c r="AT13" s="45" t="s">
        <v>427</v>
      </c>
      <c r="AU13" s="45" t="s">
        <v>550</v>
      </c>
    </row>
    <row r="14" spans="1:50" s="43" customFormat="1" ht="12.75" x14ac:dyDescent="0.2">
      <c r="A14" s="251"/>
      <c r="B14" s="252"/>
      <c r="C14" s="38">
        <v>11</v>
      </c>
      <c r="D14" s="161" t="s">
        <v>239</v>
      </c>
      <c r="E14" s="44">
        <v>1</v>
      </c>
      <c r="F14" s="45" t="s">
        <v>2</v>
      </c>
      <c r="G14" s="45"/>
      <c r="H14" s="45" t="s">
        <v>2</v>
      </c>
      <c r="I14" s="45"/>
      <c r="J14" s="45"/>
      <c r="K14" s="45" t="s">
        <v>2</v>
      </c>
      <c r="L14" s="45"/>
      <c r="M14" s="45" t="s">
        <v>2</v>
      </c>
      <c r="N14" s="45"/>
      <c r="O14" s="45"/>
      <c r="P14" s="45"/>
      <c r="Q14" s="45"/>
      <c r="R14" s="45"/>
      <c r="S14" s="45"/>
      <c r="T14" s="45"/>
      <c r="U14" s="45"/>
      <c r="V14" s="45" t="s">
        <v>2</v>
      </c>
      <c r="W14" s="45" t="s">
        <v>2</v>
      </c>
      <c r="X14" s="45"/>
      <c r="Y14" s="45"/>
      <c r="Z14" s="45" t="s">
        <v>2</v>
      </c>
      <c r="AA14" s="45"/>
      <c r="AB14" s="45" t="s">
        <v>2</v>
      </c>
      <c r="AC14" s="45"/>
      <c r="AD14" s="45" t="s">
        <v>1232</v>
      </c>
      <c r="AE14" s="45" t="s">
        <v>1233</v>
      </c>
      <c r="AF14" s="45" t="s">
        <v>2</v>
      </c>
      <c r="AG14" s="45"/>
      <c r="AH14" s="45" t="s">
        <v>2</v>
      </c>
      <c r="AI14" s="45"/>
      <c r="AJ14" s="45" t="s">
        <v>1234</v>
      </c>
      <c r="AK14" s="45">
        <v>54</v>
      </c>
      <c r="AL14" s="45" t="s">
        <v>2</v>
      </c>
      <c r="AM14" s="45" t="s">
        <v>2</v>
      </c>
      <c r="AN14" s="45" t="s">
        <v>1223</v>
      </c>
      <c r="AO14" s="45" t="s">
        <v>427</v>
      </c>
      <c r="AP14" s="45">
        <v>5</v>
      </c>
      <c r="AQ14" s="45" t="s">
        <v>430</v>
      </c>
      <c r="AR14" s="45" t="s">
        <v>2</v>
      </c>
      <c r="AS14" s="45" t="s">
        <v>1235</v>
      </c>
      <c r="AT14" s="45" t="s">
        <v>427</v>
      </c>
      <c r="AU14" s="45" t="s">
        <v>550</v>
      </c>
    </row>
    <row r="15" spans="1:50" s="43" customFormat="1" ht="12.75" x14ac:dyDescent="0.2">
      <c r="A15" s="251"/>
      <c r="B15" s="252"/>
      <c r="C15" s="38">
        <v>12</v>
      </c>
      <c r="D15" s="160" t="s">
        <v>240</v>
      </c>
      <c r="E15" s="44">
        <v>1</v>
      </c>
      <c r="F15" s="45" t="s">
        <v>2</v>
      </c>
      <c r="G15" s="45"/>
      <c r="H15" s="45" t="s">
        <v>2</v>
      </c>
      <c r="I15" s="45"/>
      <c r="J15" s="45"/>
      <c r="K15" s="45" t="s">
        <v>2</v>
      </c>
      <c r="L15" s="45"/>
      <c r="M15" s="45" t="s">
        <v>2</v>
      </c>
      <c r="N15" s="45"/>
      <c r="O15" s="45"/>
      <c r="P15" s="45"/>
      <c r="Q15" s="45"/>
      <c r="R15" s="45"/>
      <c r="S15" s="45"/>
      <c r="T15" s="45"/>
      <c r="U15" s="45"/>
      <c r="V15" s="45" t="s">
        <v>2</v>
      </c>
      <c r="W15" s="45" t="s">
        <v>2</v>
      </c>
      <c r="X15" s="45"/>
      <c r="Y15" s="45"/>
      <c r="Z15" s="45" t="s">
        <v>2</v>
      </c>
      <c r="AA15" s="45"/>
      <c r="AB15" s="45" t="s">
        <v>2</v>
      </c>
      <c r="AC15" s="45"/>
      <c r="AD15" s="45" t="s">
        <v>1236</v>
      </c>
      <c r="AE15" s="45"/>
      <c r="AF15" s="45" t="s">
        <v>2</v>
      </c>
      <c r="AG15" s="45"/>
      <c r="AH15" s="45" t="s">
        <v>2</v>
      </c>
      <c r="AI15" s="45"/>
      <c r="AJ15" s="45"/>
      <c r="AK15" s="45">
        <v>59</v>
      </c>
      <c r="AL15" s="45" t="s">
        <v>2</v>
      </c>
      <c r="AM15" s="45" t="s">
        <v>2</v>
      </c>
      <c r="AN15" s="45" t="s">
        <v>1223</v>
      </c>
      <c r="AO15" s="45" t="s">
        <v>427</v>
      </c>
      <c r="AP15" s="45">
        <v>5</v>
      </c>
      <c r="AQ15" s="45" t="s">
        <v>573</v>
      </c>
      <c r="AR15" s="45" t="s">
        <v>2</v>
      </c>
      <c r="AS15" s="45" t="s">
        <v>2</v>
      </c>
      <c r="AT15" s="45" t="s">
        <v>427</v>
      </c>
      <c r="AU15" s="45" t="s">
        <v>550</v>
      </c>
    </row>
    <row r="16" spans="1:50" s="57" customFormat="1" ht="12.75" x14ac:dyDescent="0.2">
      <c r="A16" s="251"/>
      <c r="B16" s="252"/>
      <c r="C16" s="5">
        <v>13</v>
      </c>
      <c r="D16" s="11" t="s">
        <v>241</v>
      </c>
      <c r="E16" s="162">
        <v>1</v>
      </c>
      <c r="F16" s="163" t="s">
        <v>2</v>
      </c>
      <c r="G16" s="163"/>
      <c r="H16" s="163" t="s">
        <v>2</v>
      </c>
      <c r="I16" s="163"/>
      <c r="J16" s="163"/>
      <c r="K16" s="163" t="s">
        <v>2</v>
      </c>
      <c r="L16" s="163"/>
      <c r="M16" s="163" t="s">
        <v>2</v>
      </c>
      <c r="N16" s="163"/>
      <c r="O16" s="163"/>
      <c r="P16" s="163"/>
      <c r="Q16" s="163"/>
      <c r="R16" s="163"/>
      <c r="S16" s="163"/>
      <c r="T16" s="163"/>
      <c r="U16" s="163"/>
      <c r="V16" s="163" t="s">
        <v>2</v>
      </c>
      <c r="W16" s="163" t="s">
        <v>2</v>
      </c>
      <c r="X16" s="163"/>
      <c r="Y16" s="163"/>
      <c r="Z16" s="163" t="s">
        <v>2</v>
      </c>
      <c r="AA16" s="163"/>
      <c r="AB16" s="163" t="s">
        <v>2</v>
      </c>
      <c r="AC16" s="163"/>
      <c r="AD16" s="163" t="s">
        <v>1237</v>
      </c>
      <c r="AE16" s="163" t="s">
        <v>1238</v>
      </c>
      <c r="AF16" s="163" t="s">
        <v>2</v>
      </c>
      <c r="AG16" s="163"/>
      <c r="AH16" s="163" t="s">
        <v>2</v>
      </c>
      <c r="AI16" s="163"/>
      <c r="AJ16" s="163" t="s">
        <v>1239</v>
      </c>
      <c r="AK16" s="163">
        <v>40</v>
      </c>
      <c r="AL16" s="163" t="s">
        <v>2</v>
      </c>
      <c r="AM16" s="163" t="s">
        <v>427</v>
      </c>
      <c r="AN16" s="163" t="s">
        <v>1223</v>
      </c>
      <c r="AO16" s="163" t="s">
        <v>427</v>
      </c>
      <c r="AP16" s="163">
        <v>4</v>
      </c>
      <c r="AQ16" s="163" t="s">
        <v>430</v>
      </c>
      <c r="AR16" s="163" t="s">
        <v>2</v>
      </c>
      <c r="AS16" s="163" t="s">
        <v>1240</v>
      </c>
      <c r="AT16" s="163" t="s">
        <v>427</v>
      </c>
      <c r="AU16" s="163" t="s">
        <v>550</v>
      </c>
    </row>
    <row r="17" spans="1:50" s="43" customFormat="1" ht="12.75" x14ac:dyDescent="0.2">
      <c r="A17" s="251"/>
      <c r="B17" s="252"/>
      <c r="C17" s="38">
        <v>14</v>
      </c>
      <c r="D17" s="160" t="s">
        <v>242</v>
      </c>
      <c r="E17" s="44">
        <v>1</v>
      </c>
      <c r="F17" s="45" t="s">
        <v>2</v>
      </c>
      <c r="G17" s="45"/>
      <c r="H17" s="45" t="s">
        <v>2</v>
      </c>
      <c r="I17" s="45"/>
      <c r="J17" s="45"/>
      <c r="K17" s="45" t="s">
        <v>2</v>
      </c>
      <c r="L17" s="45"/>
      <c r="M17" s="45" t="s">
        <v>2</v>
      </c>
      <c r="N17" s="45"/>
      <c r="O17" s="45"/>
      <c r="P17" s="45"/>
      <c r="Q17" s="45"/>
      <c r="R17" s="45"/>
      <c r="S17" s="45"/>
      <c r="T17" s="45"/>
      <c r="U17" s="45"/>
      <c r="V17" s="45" t="s">
        <v>2</v>
      </c>
      <c r="W17" s="45" t="s">
        <v>2</v>
      </c>
      <c r="X17" s="45"/>
      <c r="Y17" s="45"/>
      <c r="Z17" s="45" t="s">
        <v>2</v>
      </c>
      <c r="AA17" s="45"/>
      <c r="AB17" s="45" t="s">
        <v>2</v>
      </c>
      <c r="AC17" s="45"/>
      <c r="AD17" s="45" t="s">
        <v>1237</v>
      </c>
      <c r="AE17" s="45"/>
      <c r="AF17" s="45" t="s">
        <v>2</v>
      </c>
      <c r="AG17" s="45"/>
      <c r="AH17" s="45" t="s">
        <v>2</v>
      </c>
      <c r="AI17" s="45"/>
      <c r="AJ17" s="45" t="s">
        <v>1241</v>
      </c>
      <c r="AK17" s="45">
        <v>60</v>
      </c>
      <c r="AL17" s="45" t="s">
        <v>2</v>
      </c>
      <c r="AM17" s="45" t="s">
        <v>2</v>
      </c>
      <c r="AN17" s="45" t="s">
        <v>1242</v>
      </c>
      <c r="AO17" s="45" t="s">
        <v>427</v>
      </c>
      <c r="AP17" s="45">
        <v>3</v>
      </c>
      <c r="AQ17" s="45" t="s">
        <v>1243</v>
      </c>
      <c r="AR17" s="45" t="s">
        <v>2</v>
      </c>
      <c r="AS17" s="45" t="s">
        <v>511</v>
      </c>
      <c r="AT17" s="45" t="s">
        <v>427</v>
      </c>
      <c r="AU17" s="45" t="s">
        <v>550</v>
      </c>
    </row>
    <row r="18" spans="1:50" s="43" customFormat="1" ht="12.75" x14ac:dyDescent="0.2">
      <c r="A18" s="251"/>
      <c r="B18" s="252"/>
      <c r="C18" s="38">
        <v>15</v>
      </c>
      <c r="D18" s="160" t="s">
        <v>243</v>
      </c>
      <c r="E18" s="44">
        <v>1</v>
      </c>
      <c r="F18" s="45" t="s">
        <v>2</v>
      </c>
      <c r="G18" s="45"/>
      <c r="H18" s="45" t="s">
        <v>2</v>
      </c>
      <c r="I18" s="45"/>
      <c r="J18" s="45"/>
      <c r="K18" s="45" t="s">
        <v>2</v>
      </c>
      <c r="L18" s="45"/>
      <c r="M18" s="45" t="s">
        <v>2</v>
      </c>
      <c r="N18" s="45"/>
      <c r="O18" s="45"/>
      <c r="P18" s="45"/>
      <c r="Q18" s="45"/>
      <c r="R18" s="45"/>
      <c r="S18" s="45"/>
      <c r="T18" s="45"/>
      <c r="U18" s="45"/>
      <c r="V18" s="45" t="s">
        <v>2</v>
      </c>
      <c r="W18" s="45"/>
      <c r="X18" s="45"/>
      <c r="Y18" s="45"/>
      <c r="Z18" s="45" t="s">
        <v>2</v>
      </c>
      <c r="AA18" s="45"/>
      <c r="AB18" s="45" t="s">
        <v>2</v>
      </c>
      <c r="AC18" s="45"/>
      <c r="AD18" s="45" t="s">
        <v>801</v>
      </c>
      <c r="AE18" s="45" t="s">
        <v>448</v>
      </c>
      <c r="AF18" s="45" t="s">
        <v>2</v>
      </c>
      <c r="AG18" s="45"/>
      <c r="AH18" s="45" t="s">
        <v>2</v>
      </c>
      <c r="AI18" s="45"/>
      <c r="AJ18" s="45" t="s">
        <v>577</v>
      </c>
      <c r="AK18" s="45">
        <v>36</v>
      </c>
      <c r="AL18" s="45" t="s">
        <v>427</v>
      </c>
      <c r="AM18" s="45" t="s">
        <v>2</v>
      </c>
      <c r="AN18" s="45" t="s">
        <v>1244</v>
      </c>
      <c r="AO18" s="45" t="s">
        <v>427</v>
      </c>
      <c r="AP18" s="45">
        <v>2</v>
      </c>
      <c r="AQ18" s="45" t="s">
        <v>1245</v>
      </c>
      <c r="AR18" s="45" t="s">
        <v>2</v>
      </c>
      <c r="AS18" s="45" t="s">
        <v>1245</v>
      </c>
      <c r="AT18" s="45" t="s">
        <v>427</v>
      </c>
      <c r="AU18" s="45" t="s">
        <v>550</v>
      </c>
    </row>
    <row r="19" spans="1:50" s="43" customFormat="1" ht="12.75" x14ac:dyDescent="0.2">
      <c r="A19" s="251"/>
      <c r="B19" s="252"/>
      <c r="C19" s="38">
        <v>16</v>
      </c>
      <c r="D19" s="160" t="s">
        <v>244</v>
      </c>
      <c r="E19" s="44">
        <v>1</v>
      </c>
      <c r="F19" s="45" t="s">
        <v>2</v>
      </c>
      <c r="G19" s="45"/>
      <c r="H19" s="45" t="s">
        <v>2</v>
      </c>
      <c r="I19" s="45"/>
      <c r="J19" s="45"/>
      <c r="K19" s="45" t="s">
        <v>2</v>
      </c>
      <c r="L19" s="45"/>
      <c r="M19" s="45" t="s">
        <v>2</v>
      </c>
      <c r="N19" s="45"/>
      <c r="O19" s="45"/>
      <c r="P19" s="45"/>
      <c r="Q19" s="45"/>
      <c r="R19" s="45"/>
      <c r="S19" s="45"/>
      <c r="T19" s="45"/>
      <c r="U19" s="45"/>
      <c r="V19" s="45" t="s">
        <v>2</v>
      </c>
      <c r="W19" s="45" t="s">
        <v>2</v>
      </c>
      <c r="X19" s="45"/>
      <c r="Y19" s="45"/>
      <c r="Z19" s="45" t="s">
        <v>2</v>
      </c>
      <c r="AA19" s="45"/>
      <c r="AB19" s="45" t="s">
        <v>2</v>
      </c>
      <c r="AC19" s="45"/>
      <c r="AD19" s="45" t="s">
        <v>654</v>
      </c>
      <c r="AE19" s="45" t="s">
        <v>1246</v>
      </c>
      <c r="AF19" s="45" t="s">
        <v>2</v>
      </c>
      <c r="AG19" s="45"/>
      <c r="AH19" s="45" t="s">
        <v>2</v>
      </c>
      <c r="AI19" s="45"/>
      <c r="AJ19" s="45" t="s">
        <v>608</v>
      </c>
      <c r="AK19" s="45">
        <v>13</v>
      </c>
      <c r="AL19" s="45" t="s">
        <v>2</v>
      </c>
      <c r="AM19" s="45" t="s">
        <v>2</v>
      </c>
      <c r="AN19" s="45" t="s">
        <v>1247</v>
      </c>
      <c r="AO19" s="45" t="s">
        <v>427</v>
      </c>
      <c r="AP19" s="45">
        <v>2</v>
      </c>
      <c r="AQ19" s="45" t="s">
        <v>430</v>
      </c>
      <c r="AR19" s="45" t="s">
        <v>674</v>
      </c>
      <c r="AS19" s="45" t="s">
        <v>1248</v>
      </c>
      <c r="AT19" s="45"/>
      <c r="AU19" s="45"/>
    </row>
    <row r="20" spans="1:50" s="43" customFormat="1" ht="12.75" x14ac:dyDescent="0.2">
      <c r="A20" s="251"/>
      <c r="B20" s="252"/>
      <c r="C20" s="38">
        <v>17</v>
      </c>
      <c r="D20" s="160" t="s">
        <v>245</v>
      </c>
      <c r="E20" s="44">
        <v>1</v>
      </c>
      <c r="F20" s="45" t="s">
        <v>2</v>
      </c>
      <c r="G20" s="45"/>
      <c r="H20" s="45" t="s">
        <v>2</v>
      </c>
      <c r="I20" s="45"/>
      <c r="J20" s="45"/>
      <c r="K20" s="45" t="s">
        <v>2</v>
      </c>
      <c r="L20" s="45"/>
      <c r="M20" s="45" t="s">
        <v>2</v>
      </c>
      <c r="N20" s="45"/>
      <c r="O20" s="45"/>
      <c r="P20" s="45"/>
      <c r="Q20" s="45"/>
      <c r="R20" s="45"/>
      <c r="S20" s="45"/>
      <c r="T20" s="45"/>
      <c r="U20" s="45"/>
      <c r="V20" s="45" t="s">
        <v>2</v>
      </c>
      <c r="W20" s="45" t="s">
        <v>2</v>
      </c>
      <c r="X20" s="45"/>
      <c r="Y20" s="45"/>
      <c r="Z20" s="45" t="s">
        <v>2</v>
      </c>
      <c r="AA20" s="45"/>
      <c r="AB20" s="45" t="s">
        <v>2</v>
      </c>
      <c r="AC20" s="45"/>
      <c r="AD20" s="45" t="s">
        <v>654</v>
      </c>
      <c r="AE20" s="45" t="s">
        <v>1249</v>
      </c>
      <c r="AF20" s="45" t="s">
        <v>2</v>
      </c>
      <c r="AG20" s="45"/>
      <c r="AH20" s="45" t="s">
        <v>2</v>
      </c>
      <c r="AI20" s="45"/>
      <c r="AJ20" s="45" t="s">
        <v>1250</v>
      </c>
      <c r="AK20" s="45">
        <v>13</v>
      </c>
      <c r="AL20" s="45" t="s">
        <v>2</v>
      </c>
      <c r="AM20" s="45" t="s">
        <v>2</v>
      </c>
      <c r="AN20" s="45" t="s">
        <v>1223</v>
      </c>
      <c r="AO20" s="45" t="s">
        <v>427</v>
      </c>
      <c r="AP20" s="45">
        <v>3</v>
      </c>
      <c r="AQ20" s="45" t="s">
        <v>573</v>
      </c>
      <c r="AR20" s="45" t="s">
        <v>2</v>
      </c>
      <c r="AS20" s="45" t="s">
        <v>2</v>
      </c>
      <c r="AT20" s="45" t="s">
        <v>427</v>
      </c>
      <c r="AU20" s="45" t="s">
        <v>550</v>
      </c>
    </row>
    <row r="21" spans="1:50" s="43" customFormat="1" ht="12.75" x14ac:dyDescent="0.2">
      <c r="A21" s="251"/>
      <c r="B21" s="252"/>
      <c r="C21" s="38">
        <v>18</v>
      </c>
      <c r="D21" s="160" t="s">
        <v>246</v>
      </c>
      <c r="E21" s="44">
        <v>1</v>
      </c>
      <c r="F21" s="45" t="s">
        <v>2</v>
      </c>
      <c r="G21" s="45"/>
      <c r="H21" s="45" t="s">
        <v>2</v>
      </c>
      <c r="I21" s="45"/>
      <c r="J21" s="45"/>
      <c r="K21" s="45" t="s">
        <v>2</v>
      </c>
      <c r="L21" s="45"/>
      <c r="M21" s="45" t="s">
        <v>2</v>
      </c>
      <c r="N21" s="45"/>
      <c r="O21" s="45"/>
      <c r="P21" s="45"/>
      <c r="Q21" s="45"/>
      <c r="R21" s="45"/>
      <c r="S21" s="45"/>
      <c r="T21" s="45"/>
      <c r="U21" s="45"/>
      <c r="V21" s="45" t="s">
        <v>2</v>
      </c>
      <c r="W21" s="45"/>
      <c r="X21" s="45"/>
      <c r="Y21" s="45"/>
      <c r="Z21" s="45" t="s">
        <v>2</v>
      </c>
      <c r="AA21" s="45"/>
      <c r="AB21" s="45" t="s">
        <v>2</v>
      </c>
      <c r="AC21" s="45"/>
      <c r="AD21" s="45" t="s">
        <v>654</v>
      </c>
      <c r="AE21" s="45" t="s">
        <v>1251</v>
      </c>
      <c r="AF21" s="45" t="s">
        <v>2</v>
      </c>
      <c r="AG21" s="45"/>
      <c r="AH21" s="45" t="s">
        <v>2</v>
      </c>
      <c r="AI21" s="45"/>
      <c r="AJ21" s="45" t="s">
        <v>1252</v>
      </c>
      <c r="AK21" s="45">
        <v>9</v>
      </c>
      <c r="AL21" s="45" t="s">
        <v>427</v>
      </c>
      <c r="AM21" s="45" t="s">
        <v>2</v>
      </c>
      <c r="AN21" s="45" t="s">
        <v>1253</v>
      </c>
      <c r="AO21" s="45" t="s">
        <v>427</v>
      </c>
      <c r="AP21" s="45">
        <v>5</v>
      </c>
      <c r="AQ21" s="45" t="s">
        <v>1196</v>
      </c>
      <c r="AR21" s="45" t="s">
        <v>1254</v>
      </c>
      <c r="AS21" s="45" t="s">
        <v>1255</v>
      </c>
      <c r="AT21" s="45" t="s">
        <v>427</v>
      </c>
      <c r="AU21" s="45" t="s">
        <v>550</v>
      </c>
    </row>
    <row r="22" spans="1:50" s="43" customFormat="1" ht="12.75" x14ac:dyDescent="0.2">
      <c r="A22" s="251"/>
      <c r="B22" s="252"/>
      <c r="C22" s="38">
        <v>19</v>
      </c>
      <c r="D22" s="160" t="s">
        <v>247</v>
      </c>
      <c r="E22" s="44">
        <v>1</v>
      </c>
      <c r="F22" s="45" t="s">
        <v>2</v>
      </c>
      <c r="G22" s="45"/>
      <c r="H22" s="45" t="s">
        <v>2</v>
      </c>
      <c r="I22" s="45"/>
      <c r="J22" s="45"/>
      <c r="K22" s="45" t="s">
        <v>2</v>
      </c>
      <c r="L22" s="45"/>
      <c r="M22" s="45" t="s">
        <v>2</v>
      </c>
      <c r="N22" s="45"/>
      <c r="O22" s="45"/>
      <c r="P22" s="45"/>
      <c r="Q22" s="45"/>
      <c r="R22" s="45"/>
      <c r="S22" s="45"/>
      <c r="T22" s="45" t="s">
        <v>506</v>
      </c>
      <c r="U22" s="45"/>
      <c r="V22" s="45"/>
      <c r="W22" s="45" t="s">
        <v>2</v>
      </c>
      <c r="X22" s="45"/>
      <c r="Y22" s="45"/>
      <c r="Z22" s="45" t="s">
        <v>2</v>
      </c>
      <c r="AA22" s="45"/>
      <c r="AB22" s="45" t="s">
        <v>2</v>
      </c>
      <c r="AC22" s="45"/>
      <c r="AD22" s="45" t="s">
        <v>1256</v>
      </c>
      <c r="AE22" s="45" t="s">
        <v>1257</v>
      </c>
      <c r="AF22" s="45" t="s">
        <v>2</v>
      </c>
      <c r="AG22" s="45"/>
      <c r="AH22" s="45" t="s">
        <v>2</v>
      </c>
      <c r="AI22" s="45"/>
      <c r="AJ22" s="45" t="s">
        <v>1258</v>
      </c>
      <c r="AK22" s="45">
        <v>60</v>
      </c>
      <c r="AL22" s="45" t="s">
        <v>2</v>
      </c>
      <c r="AM22" s="45" t="s">
        <v>2</v>
      </c>
      <c r="AN22" s="45" t="s">
        <v>1223</v>
      </c>
      <c r="AO22" s="45" t="s">
        <v>427</v>
      </c>
      <c r="AP22" s="45">
        <v>4</v>
      </c>
      <c r="AQ22" s="45" t="s">
        <v>430</v>
      </c>
      <c r="AR22" s="45" t="s">
        <v>2</v>
      </c>
      <c r="AS22" s="45" t="s">
        <v>2</v>
      </c>
      <c r="AT22" s="45" t="s">
        <v>427</v>
      </c>
      <c r="AU22" s="45" t="s">
        <v>744</v>
      </c>
    </row>
    <row r="23" spans="1:50" s="43" customFormat="1" ht="12.75" x14ac:dyDescent="0.2">
      <c r="A23" s="251"/>
      <c r="B23" s="252"/>
      <c r="C23" s="38">
        <v>20</v>
      </c>
      <c r="D23" s="160" t="s">
        <v>248</v>
      </c>
      <c r="E23" s="44">
        <v>1</v>
      </c>
      <c r="F23" s="45" t="s">
        <v>2</v>
      </c>
      <c r="G23" s="45"/>
      <c r="H23" s="45" t="s">
        <v>2</v>
      </c>
      <c r="I23" s="45"/>
      <c r="J23" s="45"/>
      <c r="K23" s="45" t="s">
        <v>2</v>
      </c>
      <c r="L23" s="45"/>
      <c r="M23" s="45" t="s">
        <v>2</v>
      </c>
      <c r="N23" s="45"/>
      <c r="O23" s="45"/>
      <c r="P23" s="45"/>
      <c r="Q23" s="45"/>
      <c r="R23" s="45"/>
      <c r="S23" s="45"/>
      <c r="T23" s="45"/>
      <c r="U23" s="45"/>
      <c r="V23" s="45" t="s">
        <v>2</v>
      </c>
      <c r="W23" s="45" t="s">
        <v>2</v>
      </c>
      <c r="X23" s="45"/>
      <c r="Y23" s="45"/>
      <c r="Z23" s="45" t="s">
        <v>2</v>
      </c>
      <c r="AA23" s="45"/>
      <c r="AB23" s="45" t="s">
        <v>2</v>
      </c>
      <c r="AC23" s="45"/>
      <c r="AD23" s="45" t="s">
        <v>502</v>
      </c>
      <c r="AE23" s="45" t="s">
        <v>445</v>
      </c>
      <c r="AF23" s="45" t="s">
        <v>2</v>
      </c>
      <c r="AG23" s="45"/>
      <c r="AH23" s="45" t="s">
        <v>2</v>
      </c>
      <c r="AI23" s="45"/>
      <c r="AJ23" s="45" t="s">
        <v>614</v>
      </c>
      <c r="AK23" s="45">
        <v>18</v>
      </c>
      <c r="AL23" s="45" t="s">
        <v>2</v>
      </c>
      <c r="AM23" s="45" t="s">
        <v>2</v>
      </c>
      <c r="AN23" s="45"/>
      <c r="AO23" s="45" t="s">
        <v>427</v>
      </c>
      <c r="AP23" s="45">
        <v>2</v>
      </c>
      <c r="AQ23" s="45" t="s">
        <v>430</v>
      </c>
      <c r="AR23" s="45" t="s">
        <v>2</v>
      </c>
      <c r="AS23" s="45" t="s">
        <v>2</v>
      </c>
      <c r="AT23" s="45" t="s">
        <v>427</v>
      </c>
      <c r="AU23" s="45" t="s">
        <v>550</v>
      </c>
    </row>
    <row r="24" spans="1:50" s="43" customFormat="1" ht="14.25" customHeight="1" x14ac:dyDescent="0.2">
      <c r="A24" s="251"/>
      <c r="B24" s="252"/>
      <c r="C24" s="38">
        <v>21</v>
      </c>
      <c r="D24" s="160" t="s">
        <v>249</v>
      </c>
      <c r="E24" s="44">
        <v>1</v>
      </c>
      <c r="F24" s="45" t="s">
        <v>2</v>
      </c>
      <c r="G24" s="45"/>
      <c r="H24" s="45" t="s">
        <v>2</v>
      </c>
      <c r="I24" s="45"/>
      <c r="J24" s="45"/>
      <c r="K24" s="45" t="s">
        <v>2</v>
      </c>
      <c r="L24" s="45"/>
      <c r="M24" s="45" t="s">
        <v>2</v>
      </c>
      <c r="N24" s="45"/>
      <c r="O24" s="45"/>
      <c r="P24" s="45"/>
      <c r="Q24" s="45"/>
      <c r="R24" s="45"/>
      <c r="S24" s="45"/>
      <c r="T24" s="45"/>
      <c r="U24" s="45"/>
      <c r="V24" s="45" t="s">
        <v>2</v>
      </c>
      <c r="W24" s="45" t="s">
        <v>2</v>
      </c>
      <c r="X24" s="45"/>
      <c r="Y24" s="45"/>
      <c r="Z24" s="45" t="s">
        <v>2</v>
      </c>
      <c r="AA24" s="45"/>
      <c r="AB24" s="45" t="s">
        <v>2</v>
      </c>
      <c r="AC24" s="45"/>
      <c r="AD24" s="45" t="s">
        <v>477</v>
      </c>
      <c r="AE24" s="45" t="s">
        <v>445</v>
      </c>
      <c r="AF24" s="45" t="s">
        <v>2</v>
      </c>
      <c r="AG24" s="45"/>
      <c r="AH24" s="45" t="s">
        <v>2</v>
      </c>
      <c r="AI24" s="45"/>
      <c r="AJ24" s="45" t="s">
        <v>614</v>
      </c>
      <c r="AK24" s="45">
        <v>26</v>
      </c>
      <c r="AL24" s="45" t="s">
        <v>2</v>
      </c>
      <c r="AM24" s="45" t="s">
        <v>2</v>
      </c>
      <c r="AN24" s="45" t="s">
        <v>1230</v>
      </c>
      <c r="AO24" s="45" t="s">
        <v>427</v>
      </c>
      <c r="AP24" s="45">
        <v>2</v>
      </c>
      <c r="AQ24" s="45" t="s">
        <v>430</v>
      </c>
      <c r="AR24" s="45" t="s">
        <v>2</v>
      </c>
      <c r="AS24" s="45" t="s">
        <v>2</v>
      </c>
      <c r="AT24" s="45" t="s">
        <v>427</v>
      </c>
      <c r="AU24" s="45" t="s">
        <v>550</v>
      </c>
    </row>
    <row r="25" spans="1:50" s="87" customFormat="1" ht="12.75" x14ac:dyDescent="0.2">
      <c r="A25" s="103"/>
      <c r="B25" s="103"/>
      <c r="C25" s="76"/>
      <c r="D25" s="76"/>
      <c r="E25" s="85">
        <f>SUM(E4:E24)</f>
        <v>20.8</v>
      </c>
      <c r="F25" s="85">
        <f>COUNTIF(F4:F24,"да")</f>
        <v>21</v>
      </c>
      <c r="G25" s="85">
        <f t="shared" ref="G25:AU25" si="0">COUNTIF(G4:G24,"да")</f>
        <v>0</v>
      </c>
      <c r="H25" s="85">
        <f t="shared" si="0"/>
        <v>20</v>
      </c>
      <c r="I25" s="85">
        <f t="shared" si="0"/>
        <v>0</v>
      </c>
      <c r="J25" s="85">
        <f t="shared" si="0"/>
        <v>0</v>
      </c>
      <c r="K25" s="85">
        <f t="shared" si="0"/>
        <v>21</v>
      </c>
      <c r="L25" s="85">
        <f t="shared" si="0"/>
        <v>0</v>
      </c>
      <c r="M25" s="85">
        <f t="shared" si="0"/>
        <v>20</v>
      </c>
      <c r="N25" s="85">
        <f t="shared" si="0"/>
        <v>0</v>
      </c>
      <c r="O25" s="85">
        <f t="shared" si="0"/>
        <v>0</v>
      </c>
      <c r="P25" s="85">
        <f t="shared" si="0"/>
        <v>2</v>
      </c>
      <c r="Q25" s="85">
        <f t="shared" si="0"/>
        <v>0</v>
      </c>
      <c r="R25" s="85">
        <f t="shared" si="0"/>
        <v>0</v>
      </c>
      <c r="S25" s="85">
        <f t="shared" si="0"/>
        <v>0</v>
      </c>
      <c r="T25" s="85">
        <f t="shared" si="0"/>
        <v>0</v>
      </c>
      <c r="U25" s="85">
        <f t="shared" si="0"/>
        <v>0</v>
      </c>
      <c r="V25" s="85">
        <f t="shared" si="0"/>
        <v>18</v>
      </c>
      <c r="W25" s="85">
        <f t="shared" si="0"/>
        <v>17</v>
      </c>
      <c r="X25" s="85">
        <v>2</v>
      </c>
      <c r="Y25" s="85">
        <f t="shared" si="0"/>
        <v>0</v>
      </c>
      <c r="Z25" s="85">
        <f t="shared" si="0"/>
        <v>21</v>
      </c>
      <c r="AA25" s="85">
        <f t="shared" si="0"/>
        <v>0</v>
      </c>
      <c r="AB25" s="85">
        <f t="shared" si="0"/>
        <v>21</v>
      </c>
      <c r="AC25" s="85">
        <f t="shared" si="0"/>
        <v>0</v>
      </c>
      <c r="AD25" s="85">
        <f t="shared" si="0"/>
        <v>0</v>
      </c>
      <c r="AE25" s="85">
        <f t="shared" si="0"/>
        <v>0</v>
      </c>
      <c r="AF25" s="85">
        <f t="shared" si="0"/>
        <v>21</v>
      </c>
      <c r="AG25" s="73">
        <f t="shared" si="0"/>
        <v>2</v>
      </c>
      <c r="AH25" s="73">
        <f t="shared" si="0"/>
        <v>19</v>
      </c>
      <c r="AI25" s="73">
        <f t="shared" si="0"/>
        <v>0</v>
      </c>
      <c r="AJ25" s="85">
        <f t="shared" si="0"/>
        <v>0</v>
      </c>
      <c r="AK25" s="85">
        <f t="shared" si="0"/>
        <v>0</v>
      </c>
      <c r="AL25" s="85">
        <f t="shared" si="0"/>
        <v>18</v>
      </c>
      <c r="AM25" s="85">
        <f t="shared" si="0"/>
        <v>20</v>
      </c>
      <c r="AN25" s="85">
        <f t="shared" si="0"/>
        <v>0</v>
      </c>
      <c r="AO25" s="85">
        <f t="shared" si="0"/>
        <v>1</v>
      </c>
      <c r="AP25" s="85">
        <f t="shared" si="0"/>
        <v>0</v>
      </c>
      <c r="AQ25" s="85">
        <f t="shared" si="0"/>
        <v>0</v>
      </c>
      <c r="AR25" s="85">
        <v>100</v>
      </c>
      <c r="AS25" s="85">
        <v>100</v>
      </c>
      <c r="AT25" s="85">
        <f t="shared" si="0"/>
        <v>0</v>
      </c>
      <c r="AU25" s="85">
        <f t="shared" si="0"/>
        <v>0</v>
      </c>
      <c r="AV25" s="88"/>
      <c r="AW25" s="88"/>
      <c r="AX25" s="88"/>
    </row>
    <row r="26" spans="1:50" s="87" customFormat="1" ht="12.75" x14ac:dyDescent="0.2">
      <c r="A26" s="103"/>
      <c r="B26" s="103"/>
      <c r="C26" s="76"/>
      <c r="D26" s="76"/>
      <c r="E26" s="85">
        <f>E25/21*100</f>
        <v>99.047619047619051</v>
      </c>
      <c r="F26" s="85">
        <f>F25/21*100</f>
        <v>100</v>
      </c>
      <c r="G26" s="85">
        <f t="shared" ref="G26:AT26" si="1">G25/21*100</f>
        <v>0</v>
      </c>
      <c r="H26" s="85">
        <f t="shared" si="1"/>
        <v>95.238095238095227</v>
      </c>
      <c r="I26" s="85">
        <f t="shared" si="1"/>
        <v>0</v>
      </c>
      <c r="J26" s="85">
        <f t="shared" si="1"/>
        <v>0</v>
      </c>
      <c r="K26" s="85">
        <f t="shared" si="1"/>
        <v>100</v>
      </c>
      <c r="L26" s="85">
        <f t="shared" si="1"/>
        <v>0</v>
      </c>
      <c r="M26" s="85">
        <f t="shared" si="1"/>
        <v>95.238095238095227</v>
      </c>
      <c r="N26" s="85">
        <f t="shared" si="1"/>
        <v>0</v>
      </c>
      <c r="O26" s="85">
        <f t="shared" si="1"/>
        <v>0</v>
      </c>
      <c r="P26" s="85">
        <f t="shared" si="1"/>
        <v>9.5238095238095237</v>
      </c>
      <c r="Q26" s="85">
        <f t="shared" si="1"/>
        <v>0</v>
      </c>
      <c r="R26" s="85">
        <f t="shared" si="1"/>
        <v>0</v>
      </c>
      <c r="S26" s="85">
        <f t="shared" si="1"/>
        <v>0</v>
      </c>
      <c r="T26" s="85">
        <f t="shared" si="1"/>
        <v>0</v>
      </c>
      <c r="U26" s="85">
        <f t="shared" si="1"/>
        <v>0</v>
      </c>
      <c r="V26" s="85">
        <f t="shared" si="1"/>
        <v>85.714285714285708</v>
      </c>
      <c r="W26" s="85">
        <f t="shared" si="1"/>
        <v>80.952380952380949</v>
      </c>
      <c r="X26" s="85">
        <f t="shared" si="1"/>
        <v>9.5238095238095237</v>
      </c>
      <c r="Y26" s="85">
        <f t="shared" si="1"/>
        <v>0</v>
      </c>
      <c r="Z26" s="85">
        <f t="shared" si="1"/>
        <v>100</v>
      </c>
      <c r="AA26" s="85">
        <f t="shared" si="1"/>
        <v>0</v>
      </c>
      <c r="AB26" s="85">
        <f t="shared" si="1"/>
        <v>100</v>
      </c>
      <c r="AC26" s="85">
        <f t="shared" si="1"/>
        <v>0</v>
      </c>
      <c r="AD26" s="112" t="s">
        <v>1259</v>
      </c>
      <c r="AE26" s="135" t="s">
        <v>1260</v>
      </c>
      <c r="AF26" s="85">
        <f t="shared" si="1"/>
        <v>100</v>
      </c>
      <c r="AG26" s="73">
        <f t="shared" si="1"/>
        <v>9.5238095238095237</v>
      </c>
      <c r="AH26" s="73">
        <f t="shared" si="1"/>
        <v>90.476190476190482</v>
      </c>
      <c r="AI26" s="73">
        <f t="shared" si="1"/>
        <v>0</v>
      </c>
      <c r="AJ26" s="112" t="s">
        <v>1261</v>
      </c>
      <c r="AK26" s="85">
        <f>SUM(AK4:AK24)</f>
        <v>1476</v>
      </c>
      <c r="AL26" s="85">
        <f t="shared" si="1"/>
        <v>85.714285714285708</v>
      </c>
      <c r="AM26" s="85">
        <f t="shared" si="1"/>
        <v>95.238095238095227</v>
      </c>
      <c r="AN26" s="135" t="s">
        <v>1262</v>
      </c>
      <c r="AO26" s="85">
        <f t="shared" si="1"/>
        <v>4.7619047619047619</v>
      </c>
      <c r="AP26" s="85">
        <f>SUM(AP4:AP24)</f>
        <v>90</v>
      </c>
      <c r="AQ26" s="135" t="s">
        <v>1263</v>
      </c>
      <c r="AR26" s="85" t="s">
        <v>1264</v>
      </c>
      <c r="AS26" s="112" t="s">
        <v>1265</v>
      </c>
      <c r="AT26" s="85">
        <f t="shared" si="1"/>
        <v>0</v>
      </c>
      <c r="AU26" s="85" t="s">
        <v>1266</v>
      </c>
      <c r="AV26" s="88"/>
      <c r="AW26" s="88"/>
      <c r="AX26" s="88"/>
    </row>
    <row r="28" spans="1:50" ht="12.75" x14ac:dyDescent="0.2">
      <c r="E28" s="2">
        <v>99.047619047619051</v>
      </c>
      <c r="F28" s="2">
        <v>100</v>
      </c>
      <c r="G28" s="2">
        <v>0</v>
      </c>
      <c r="H28" s="2">
        <v>95.238095238095227</v>
      </c>
      <c r="I28" s="2">
        <v>0</v>
      </c>
      <c r="J28" s="2">
        <v>0</v>
      </c>
      <c r="K28" s="2">
        <v>100</v>
      </c>
      <c r="L28" s="2">
        <v>0</v>
      </c>
      <c r="M28" s="2">
        <v>95.238095238095227</v>
      </c>
      <c r="N28" s="2">
        <v>0</v>
      </c>
      <c r="O28" s="2">
        <v>0</v>
      </c>
      <c r="P28" s="2">
        <v>9.5238095238095237</v>
      </c>
      <c r="Q28" s="2">
        <v>0</v>
      </c>
      <c r="R28" s="2">
        <v>0</v>
      </c>
      <c r="S28" s="2">
        <v>0</v>
      </c>
      <c r="T28" s="2">
        <v>0</v>
      </c>
      <c r="U28" s="2">
        <v>0</v>
      </c>
      <c r="V28" s="2">
        <v>85.714285714285708</v>
      </c>
      <c r="W28" s="2">
        <v>80.952380952380949</v>
      </c>
      <c r="X28" s="2">
        <v>9.5238095238095237</v>
      </c>
      <c r="Y28" s="2">
        <v>0</v>
      </c>
      <c r="Z28" s="2">
        <v>100</v>
      </c>
      <c r="AA28" s="2">
        <v>0</v>
      </c>
      <c r="AB28" s="2">
        <v>100</v>
      </c>
      <c r="AC28" s="2">
        <v>0</v>
      </c>
      <c r="AD28" s="2" t="s">
        <v>1259</v>
      </c>
      <c r="AE28" s="2" t="s">
        <v>1260</v>
      </c>
      <c r="AF28" s="2">
        <v>100</v>
      </c>
      <c r="AG28" s="7">
        <v>9.5238095238095237</v>
      </c>
      <c r="AH28" s="7">
        <v>90.476190476190482</v>
      </c>
      <c r="AI28" s="7">
        <v>0</v>
      </c>
      <c r="AJ28" s="2" t="s">
        <v>1261</v>
      </c>
      <c r="AK28" s="2">
        <v>1476</v>
      </c>
      <c r="AL28" s="2">
        <v>85.714285714285708</v>
      </c>
      <c r="AM28" s="2">
        <v>95.238095238095227</v>
      </c>
      <c r="AN28" s="2" t="s">
        <v>1262</v>
      </c>
      <c r="AO28" s="2">
        <v>4.7619047619047619</v>
      </c>
      <c r="AP28" s="2">
        <v>90</v>
      </c>
      <c r="AQ28" s="2" t="s">
        <v>1263</v>
      </c>
      <c r="AR28" s="2" t="s">
        <v>1264</v>
      </c>
      <c r="AS28" s="2" t="s">
        <v>1265</v>
      </c>
      <c r="AT28" s="2">
        <v>0</v>
      </c>
      <c r="AU28" s="2" t="s">
        <v>1266</v>
      </c>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24"/>
    <mergeCell ref="B4:B24"/>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4" tint="-0.249977111117893"/>
  </sheetPr>
  <dimension ref="A1:AX10"/>
  <sheetViews>
    <sheetView workbookViewId="0">
      <selection activeCell="F14" sqref="F14"/>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1" width="5.140625" style="2" customWidth="1"/>
    <col min="22" max="23" width="7.7109375" style="2" customWidth="1"/>
    <col min="24" max="24" width="5.140625" style="2" customWidth="1"/>
    <col min="25" max="32" width="9.140625" style="2"/>
    <col min="33" max="35" width="9.140625" style="7"/>
    <col min="36" max="46" width="9.140625" style="2"/>
    <col min="47" max="47" width="10.7109375" style="2" customWidth="1"/>
    <col min="48"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4.75" customHeight="1" x14ac:dyDescent="0.2">
      <c r="A4" s="251" t="s">
        <v>250</v>
      </c>
      <c r="B4" s="252" t="s">
        <v>251</v>
      </c>
      <c r="C4" s="5">
        <v>1</v>
      </c>
      <c r="D4" s="8" t="s">
        <v>252</v>
      </c>
      <c r="E4" s="36">
        <v>1</v>
      </c>
      <c r="F4" s="3" t="s">
        <v>2</v>
      </c>
      <c r="G4" s="3"/>
      <c r="H4" s="3" t="s">
        <v>2</v>
      </c>
      <c r="I4" s="3"/>
      <c r="J4" s="3"/>
      <c r="K4" s="3" t="s">
        <v>494</v>
      </c>
      <c r="L4" s="3"/>
      <c r="M4" s="3" t="s">
        <v>2</v>
      </c>
      <c r="N4" s="3"/>
      <c r="O4" s="3"/>
      <c r="P4" s="3"/>
      <c r="Q4" s="3"/>
      <c r="R4" s="3"/>
      <c r="S4" s="3"/>
      <c r="T4" s="3"/>
      <c r="U4" s="3"/>
      <c r="V4" s="3" t="s">
        <v>2</v>
      </c>
      <c r="W4" s="3" t="s">
        <v>2</v>
      </c>
      <c r="X4" s="3"/>
      <c r="Y4" s="3"/>
      <c r="Z4" s="3" t="s">
        <v>2</v>
      </c>
      <c r="AA4" s="3"/>
      <c r="AB4" s="3" t="s">
        <v>2</v>
      </c>
      <c r="AC4" s="3"/>
      <c r="AD4" s="4" t="s">
        <v>1358</v>
      </c>
      <c r="AE4" s="3" t="s">
        <v>427</v>
      </c>
      <c r="AF4" s="3" t="s">
        <v>2</v>
      </c>
      <c r="AG4" s="4" t="s">
        <v>2</v>
      </c>
      <c r="AH4" s="4"/>
      <c r="AI4" s="4"/>
      <c r="AJ4" s="4" t="s">
        <v>669</v>
      </c>
      <c r="AK4" s="3">
        <v>32</v>
      </c>
      <c r="AL4" s="3" t="s">
        <v>427</v>
      </c>
      <c r="AM4" s="3" t="s">
        <v>427</v>
      </c>
      <c r="AN4" s="3" t="s">
        <v>1359</v>
      </c>
      <c r="AO4" s="3" t="s">
        <v>427</v>
      </c>
      <c r="AP4" s="3">
        <v>3</v>
      </c>
      <c r="AQ4" s="4" t="s">
        <v>1360</v>
      </c>
      <c r="AR4" s="4" t="s">
        <v>1361</v>
      </c>
      <c r="AS4" s="4" t="s">
        <v>1362</v>
      </c>
      <c r="AT4" s="3" t="s">
        <v>427</v>
      </c>
      <c r="AU4" s="3" t="s">
        <v>550</v>
      </c>
      <c r="AV4" s="1"/>
      <c r="AW4" s="1"/>
      <c r="AX4" s="1"/>
    </row>
    <row r="5" spans="1:50" ht="24.75" customHeight="1" x14ac:dyDescent="0.2">
      <c r="A5" s="251"/>
      <c r="B5" s="252"/>
      <c r="C5" s="5">
        <v>2</v>
      </c>
      <c r="D5" s="8" t="s">
        <v>253</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4" t="s">
        <v>1363</v>
      </c>
      <c r="AE5" s="3" t="s">
        <v>427</v>
      </c>
      <c r="AF5" s="3" t="s">
        <v>2</v>
      </c>
      <c r="AG5" s="4" t="s">
        <v>679</v>
      </c>
      <c r="AH5" s="4" t="s">
        <v>2</v>
      </c>
      <c r="AI5" s="4"/>
      <c r="AJ5" s="4" t="s">
        <v>1364</v>
      </c>
      <c r="AK5" s="3">
        <v>33</v>
      </c>
      <c r="AL5" s="3" t="s">
        <v>427</v>
      </c>
      <c r="AM5" s="3" t="s">
        <v>427</v>
      </c>
      <c r="AN5" s="4" t="s">
        <v>1365</v>
      </c>
      <c r="AO5" s="3" t="s">
        <v>427</v>
      </c>
      <c r="AP5" s="3">
        <v>2</v>
      </c>
      <c r="AQ5" s="4" t="s">
        <v>459</v>
      </c>
      <c r="AR5" s="4" t="s">
        <v>1366</v>
      </c>
      <c r="AS5" s="4" t="s">
        <v>1367</v>
      </c>
      <c r="AT5" s="3" t="s">
        <v>427</v>
      </c>
      <c r="AU5" s="4" t="s">
        <v>698</v>
      </c>
      <c r="AV5" s="1"/>
      <c r="AW5" s="1"/>
      <c r="AX5" s="1"/>
    </row>
    <row r="6" spans="1:50" ht="24.75" customHeight="1" x14ac:dyDescent="0.2">
      <c r="A6" s="251"/>
      <c r="B6" s="252"/>
      <c r="C6" s="5">
        <v>3</v>
      </c>
      <c r="D6" s="8" t="s">
        <v>254</v>
      </c>
      <c r="E6" s="36">
        <v>1</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3"/>
      <c r="AD6" s="4" t="s">
        <v>1368</v>
      </c>
      <c r="AE6" s="3" t="s">
        <v>427</v>
      </c>
      <c r="AF6" s="4" t="s">
        <v>1369</v>
      </c>
      <c r="AG6" s="4" t="s">
        <v>679</v>
      </c>
      <c r="AH6" s="4" t="s">
        <v>2</v>
      </c>
      <c r="AI6" s="4"/>
      <c r="AJ6" s="4" t="s">
        <v>497</v>
      </c>
      <c r="AK6" s="3">
        <v>37</v>
      </c>
      <c r="AL6" s="3" t="s">
        <v>2</v>
      </c>
      <c r="AM6" s="3" t="s">
        <v>2</v>
      </c>
      <c r="AN6" s="3" t="s">
        <v>1370</v>
      </c>
      <c r="AO6" s="3" t="s">
        <v>427</v>
      </c>
      <c r="AP6" s="3">
        <v>3</v>
      </c>
      <c r="AQ6" s="4" t="s">
        <v>430</v>
      </c>
      <c r="AR6" s="4" t="s">
        <v>1371</v>
      </c>
      <c r="AS6" s="4" t="s">
        <v>1372</v>
      </c>
      <c r="AT6" s="3" t="s">
        <v>427</v>
      </c>
      <c r="AU6" s="3" t="s">
        <v>550</v>
      </c>
      <c r="AV6" s="1"/>
      <c r="AW6" s="1"/>
      <c r="AX6" s="1"/>
    </row>
    <row r="7" spans="1:50" ht="24.75" customHeight="1" x14ac:dyDescent="0.2">
      <c r="A7" s="251"/>
      <c r="B7" s="252"/>
      <c r="C7" s="5">
        <v>4</v>
      </c>
      <c r="D7" s="8" t="s">
        <v>255</v>
      </c>
      <c r="E7" s="36"/>
      <c r="F7" s="3"/>
      <c r="G7" s="3"/>
      <c r="H7" s="3"/>
      <c r="I7" s="3"/>
      <c r="J7" s="3"/>
      <c r="K7" s="3"/>
      <c r="L7" s="3"/>
      <c r="M7" s="3"/>
      <c r="N7" s="3"/>
      <c r="O7" s="3"/>
      <c r="P7" s="3"/>
      <c r="Q7" s="3"/>
      <c r="R7" s="3"/>
      <c r="S7" s="3"/>
      <c r="T7" s="3"/>
      <c r="U7" s="3"/>
      <c r="V7" s="3"/>
      <c r="W7" s="3"/>
      <c r="X7" s="3"/>
      <c r="Y7" s="3"/>
      <c r="Z7" s="3"/>
      <c r="AA7" s="3"/>
      <c r="AB7" s="3"/>
      <c r="AC7" s="3"/>
      <c r="AD7" s="4"/>
      <c r="AE7" s="3"/>
      <c r="AF7" s="3"/>
      <c r="AG7" s="4"/>
      <c r="AH7" s="4"/>
      <c r="AI7" s="4"/>
      <c r="AJ7" s="4"/>
      <c r="AK7" s="3"/>
      <c r="AL7" s="3"/>
      <c r="AM7" s="3"/>
      <c r="AN7" s="3"/>
      <c r="AO7" s="3"/>
      <c r="AP7" s="3"/>
      <c r="AQ7" s="4"/>
      <c r="AR7" s="4"/>
      <c r="AS7" s="4"/>
      <c r="AT7" s="3"/>
      <c r="AU7" s="3"/>
      <c r="AV7" s="1"/>
      <c r="AW7" s="1"/>
      <c r="AX7" s="1"/>
    </row>
    <row r="8" spans="1:50" ht="24.75" customHeight="1" x14ac:dyDescent="0.2">
      <c r="A8" s="251"/>
      <c r="B8" s="252"/>
      <c r="C8" s="5">
        <v>5</v>
      </c>
      <c r="D8" s="8" t="s">
        <v>256</v>
      </c>
      <c r="E8" s="36">
        <v>1</v>
      </c>
      <c r="F8" s="3" t="s">
        <v>2</v>
      </c>
      <c r="G8" s="3"/>
      <c r="H8" s="3" t="s">
        <v>2</v>
      </c>
      <c r="I8" s="3"/>
      <c r="J8" s="3"/>
      <c r="K8" s="3" t="s">
        <v>494</v>
      </c>
      <c r="L8" s="3"/>
      <c r="M8" s="3" t="s">
        <v>2</v>
      </c>
      <c r="N8" s="3"/>
      <c r="O8" s="3"/>
      <c r="P8" s="3"/>
      <c r="Q8" s="3"/>
      <c r="R8" s="3"/>
      <c r="S8" s="3"/>
      <c r="T8" s="3"/>
      <c r="U8" s="3"/>
      <c r="V8" s="3" t="s">
        <v>2</v>
      </c>
      <c r="W8" s="3" t="s">
        <v>2</v>
      </c>
      <c r="X8" s="3"/>
      <c r="Y8" s="3"/>
      <c r="Z8" s="3" t="s">
        <v>2</v>
      </c>
      <c r="AA8" s="3"/>
      <c r="AB8" s="3" t="s">
        <v>2</v>
      </c>
      <c r="AC8" s="3"/>
      <c r="AD8" s="4" t="s">
        <v>551</v>
      </c>
      <c r="AE8" s="3" t="s">
        <v>427</v>
      </c>
      <c r="AF8" s="3" t="s">
        <v>2</v>
      </c>
      <c r="AG8" s="4" t="s">
        <v>679</v>
      </c>
      <c r="AH8" s="4"/>
      <c r="AI8" s="4"/>
      <c r="AJ8" s="4" t="s">
        <v>451</v>
      </c>
      <c r="AK8" s="3">
        <v>26</v>
      </c>
      <c r="AL8" s="3" t="s">
        <v>2</v>
      </c>
      <c r="AM8" s="3" t="s">
        <v>2</v>
      </c>
      <c r="AN8" s="3" t="s">
        <v>618</v>
      </c>
      <c r="AO8" s="3" t="s">
        <v>427</v>
      </c>
      <c r="AP8" s="3">
        <v>2</v>
      </c>
      <c r="AQ8" s="4" t="s">
        <v>430</v>
      </c>
      <c r="AR8" s="4" t="s">
        <v>2</v>
      </c>
      <c r="AS8" s="4" t="s">
        <v>459</v>
      </c>
      <c r="AT8" s="3" t="s">
        <v>427</v>
      </c>
      <c r="AU8" s="3" t="s">
        <v>550</v>
      </c>
      <c r="AV8" s="1"/>
      <c r="AW8" s="1"/>
      <c r="AX8" s="1"/>
    </row>
    <row r="9" spans="1:50" ht="12.75" x14ac:dyDescent="0.2">
      <c r="A9" s="91"/>
      <c r="B9" s="91"/>
      <c r="C9" s="92"/>
      <c r="D9" s="92"/>
      <c r="E9" s="92">
        <f>SUM(E4:E8)</f>
        <v>4</v>
      </c>
      <c r="F9" s="92">
        <f>COUNTIF(F4:F8,"да")</f>
        <v>4</v>
      </c>
      <c r="G9" s="92">
        <f t="shared" ref="G9:AU9" si="0">COUNTIF(G4:G8,"да")</f>
        <v>0</v>
      </c>
      <c r="H9" s="92">
        <f t="shared" si="0"/>
        <v>4</v>
      </c>
      <c r="I9" s="92">
        <f t="shared" si="0"/>
        <v>0</v>
      </c>
      <c r="J9" s="92">
        <f t="shared" si="0"/>
        <v>0</v>
      </c>
      <c r="K9" s="92">
        <v>4</v>
      </c>
      <c r="L9" s="92">
        <f t="shared" si="0"/>
        <v>0</v>
      </c>
      <c r="M9" s="92">
        <f t="shared" si="0"/>
        <v>4</v>
      </c>
      <c r="N9" s="92">
        <f t="shared" si="0"/>
        <v>0</v>
      </c>
      <c r="O9" s="92">
        <f t="shared" si="0"/>
        <v>0</v>
      </c>
      <c r="P9" s="92">
        <f t="shared" si="0"/>
        <v>0</v>
      </c>
      <c r="Q9" s="92">
        <f t="shared" si="0"/>
        <v>0</v>
      </c>
      <c r="R9" s="92">
        <f t="shared" si="0"/>
        <v>0</v>
      </c>
      <c r="S9" s="92">
        <f t="shared" si="0"/>
        <v>0</v>
      </c>
      <c r="T9" s="92">
        <f t="shared" si="0"/>
        <v>0</v>
      </c>
      <c r="U9" s="92">
        <f t="shared" si="0"/>
        <v>0</v>
      </c>
      <c r="V9" s="92">
        <f t="shared" si="0"/>
        <v>4</v>
      </c>
      <c r="W9" s="92">
        <f t="shared" si="0"/>
        <v>4</v>
      </c>
      <c r="X9" s="92">
        <f t="shared" si="0"/>
        <v>0</v>
      </c>
      <c r="Y9" s="92">
        <f t="shared" si="0"/>
        <v>0</v>
      </c>
      <c r="Z9" s="92">
        <f t="shared" si="0"/>
        <v>4</v>
      </c>
      <c r="AA9" s="92">
        <f t="shared" si="0"/>
        <v>0</v>
      </c>
      <c r="AB9" s="92">
        <f t="shared" si="0"/>
        <v>4</v>
      </c>
      <c r="AC9" s="92">
        <f t="shared" si="0"/>
        <v>0</v>
      </c>
      <c r="AD9" s="92">
        <f t="shared" si="0"/>
        <v>0</v>
      </c>
      <c r="AE9" s="92">
        <f t="shared" si="0"/>
        <v>0</v>
      </c>
      <c r="AF9" s="92">
        <f t="shared" si="0"/>
        <v>3</v>
      </c>
      <c r="AG9" s="95">
        <f t="shared" si="0"/>
        <v>1</v>
      </c>
      <c r="AH9" s="95">
        <f t="shared" si="0"/>
        <v>2</v>
      </c>
      <c r="AI9" s="95">
        <f t="shared" si="0"/>
        <v>0</v>
      </c>
      <c r="AJ9" s="92">
        <f t="shared" si="0"/>
        <v>0</v>
      </c>
      <c r="AK9" s="92">
        <f t="shared" si="0"/>
        <v>0</v>
      </c>
      <c r="AL9" s="92">
        <f t="shared" si="0"/>
        <v>2</v>
      </c>
      <c r="AM9" s="92">
        <f t="shared" si="0"/>
        <v>2</v>
      </c>
      <c r="AN9" s="92">
        <f t="shared" si="0"/>
        <v>0</v>
      </c>
      <c r="AO9" s="92">
        <f t="shared" si="0"/>
        <v>0</v>
      </c>
      <c r="AP9" s="92">
        <f t="shared" si="0"/>
        <v>0</v>
      </c>
      <c r="AQ9" s="92">
        <f t="shared" si="0"/>
        <v>0</v>
      </c>
      <c r="AR9" s="92">
        <v>4</v>
      </c>
      <c r="AS9" s="92">
        <f t="shared" si="0"/>
        <v>0</v>
      </c>
      <c r="AT9" s="92">
        <f t="shared" si="0"/>
        <v>0</v>
      </c>
      <c r="AU9" s="92">
        <f t="shared" si="0"/>
        <v>0</v>
      </c>
    </row>
    <row r="10" spans="1:50" ht="25.5" x14ac:dyDescent="0.2">
      <c r="A10" s="91"/>
      <c r="B10" s="91"/>
      <c r="C10" s="92"/>
      <c r="D10" s="92"/>
      <c r="E10" s="92">
        <f>E9/4</f>
        <v>1</v>
      </c>
      <c r="F10" s="92">
        <f>F9/4*100</f>
        <v>100</v>
      </c>
      <c r="G10" s="92">
        <f t="shared" ref="G10:AT10" si="1">G9/4*100</f>
        <v>0</v>
      </c>
      <c r="H10" s="92">
        <f t="shared" si="1"/>
        <v>100</v>
      </c>
      <c r="I10" s="92">
        <f t="shared" si="1"/>
        <v>0</v>
      </c>
      <c r="J10" s="92">
        <f t="shared" si="1"/>
        <v>0</v>
      </c>
      <c r="K10" s="92">
        <f t="shared" si="1"/>
        <v>100</v>
      </c>
      <c r="L10" s="92">
        <f t="shared" si="1"/>
        <v>0</v>
      </c>
      <c r="M10" s="92">
        <f t="shared" si="1"/>
        <v>100</v>
      </c>
      <c r="N10" s="92">
        <f t="shared" si="1"/>
        <v>0</v>
      </c>
      <c r="O10" s="92">
        <f t="shared" si="1"/>
        <v>0</v>
      </c>
      <c r="P10" s="92">
        <f t="shared" si="1"/>
        <v>0</v>
      </c>
      <c r="Q10" s="92">
        <f t="shared" si="1"/>
        <v>0</v>
      </c>
      <c r="R10" s="92">
        <f t="shared" si="1"/>
        <v>0</v>
      </c>
      <c r="S10" s="92">
        <f t="shared" si="1"/>
        <v>0</v>
      </c>
      <c r="T10" s="92">
        <f t="shared" si="1"/>
        <v>0</v>
      </c>
      <c r="U10" s="92">
        <f t="shared" si="1"/>
        <v>0</v>
      </c>
      <c r="V10" s="92">
        <f t="shared" si="1"/>
        <v>100</v>
      </c>
      <c r="W10" s="92">
        <f t="shared" si="1"/>
        <v>100</v>
      </c>
      <c r="X10" s="92">
        <f t="shared" si="1"/>
        <v>0</v>
      </c>
      <c r="Y10" s="92">
        <f t="shared" si="1"/>
        <v>0</v>
      </c>
      <c r="Z10" s="92">
        <f t="shared" si="1"/>
        <v>100</v>
      </c>
      <c r="AA10" s="92">
        <f t="shared" si="1"/>
        <v>0</v>
      </c>
      <c r="AB10" s="92">
        <f t="shared" si="1"/>
        <v>100</v>
      </c>
      <c r="AC10" s="92">
        <f t="shared" si="1"/>
        <v>0</v>
      </c>
      <c r="AD10" s="112" t="s">
        <v>1427</v>
      </c>
      <c r="AE10" s="92" t="s">
        <v>427</v>
      </c>
      <c r="AF10" s="92">
        <f t="shared" si="1"/>
        <v>75</v>
      </c>
      <c r="AG10" s="95">
        <f t="shared" si="1"/>
        <v>25</v>
      </c>
      <c r="AH10" s="95">
        <f t="shared" si="1"/>
        <v>50</v>
      </c>
      <c r="AI10" s="95">
        <f t="shared" si="1"/>
        <v>0</v>
      </c>
      <c r="AJ10" s="112" t="s">
        <v>1428</v>
      </c>
      <c r="AK10" s="92">
        <f>SUM(AK4:AK8)</f>
        <v>128</v>
      </c>
      <c r="AL10" s="92">
        <f t="shared" si="1"/>
        <v>50</v>
      </c>
      <c r="AM10" s="92">
        <f t="shared" si="1"/>
        <v>50</v>
      </c>
      <c r="AN10" s="112" t="s">
        <v>1429</v>
      </c>
      <c r="AO10" s="92">
        <f t="shared" si="1"/>
        <v>0</v>
      </c>
      <c r="AP10" s="92">
        <f>SUM(AP4:AP8)</f>
        <v>10</v>
      </c>
      <c r="AQ10" s="112" t="s">
        <v>1430</v>
      </c>
      <c r="AR10" s="92" t="s">
        <v>1431</v>
      </c>
      <c r="AS10" s="112" t="s">
        <v>1432</v>
      </c>
      <c r="AT10" s="92">
        <f t="shared" si="1"/>
        <v>0</v>
      </c>
      <c r="AU10" s="95" t="s">
        <v>1433</v>
      </c>
    </row>
  </sheetData>
  <mergeCells count="37">
    <mergeCell ref="A4:A8"/>
    <mergeCell ref="B4:B8"/>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92D050"/>
  </sheetPr>
  <dimension ref="A1:AX33"/>
  <sheetViews>
    <sheetView workbookViewId="0">
      <pane xSplit="5" ySplit="3" topLeftCell="F16" activePane="bottomRight" state="frozen"/>
      <selection pane="topRight" activeCell="F1" sqref="F1"/>
      <selection pane="bottomLeft" activeCell="A4" sqref="A4"/>
      <selection pane="bottomRight" activeCell="AG46" sqref="AG46"/>
    </sheetView>
  </sheetViews>
  <sheetFormatPr defaultRowHeight="15" x14ac:dyDescent="0.25"/>
  <cols>
    <col min="1" max="1" width="20.7109375" style="13" customWidth="1"/>
    <col min="2" max="2" width="8.28515625" style="13" customWidth="1"/>
    <col min="3" max="3" width="7" style="1" customWidth="1"/>
    <col min="4" max="4" width="31.140625" style="72" customWidth="1"/>
    <col min="5" max="5" width="10" style="2" customWidth="1"/>
    <col min="6" max="7" width="4.7109375" style="2" customWidth="1"/>
    <col min="8" max="8" width="4.7109375" style="7" customWidth="1"/>
    <col min="9" max="20" width="4.7109375" style="2" customWidth="1"/>
    <col min="21" max="21" width="4.7109375" style="7" customWidth="1"/>
    <col min="22" max="22" width="4.7109375" style="2" customWidth="1"/>
    <col min="23" max="29" width="3" style="2" customWidth="1"/>
    <col min="30" max="30" width="6.42578125" style="7" customWidth="1"/>
    <col min="31" max="32" width="9.140625" style="7"/>
    <col min="33" max="47" width="7" style="7" customWidth="1"/>
    <col min="48" max="50" width="9.140625" style="2"/>
    <col min="51" max="16384" width="9.140625" style="1"/>
  </cols>
  <sheetData>
    <row r="1" spans="1:50" s="17" customFormat="1" ht="45.75" customHeight="1" x14ac:dyDescent="0.25">
      <c r="A1" s="271"/>
      <c r="B1" s="272"/>
      <c r="C1" s="272"/>
      <c r="D1" s="273"/>
      <c r="E1" s="50">
        <v>1</v>
      </c>
      <c r="F1" s="280">
        <v>2</v>
      </c>
      <c r="G1" s="281"/>
      <c r="H1" s="280">
        <v>3</v>
      </c>
      <c r="I1" s="282"/>
      <c r="J1" s="281"/>
      <c r="K1" s="280">
        <v>4</v>
      </c>
      <c r="L1" s="281"/>
      <c r="M1" s="280">
        <v>5</v>
      </c>
      <c r="N1" s="282"/>
      <c r="O1" s="281"/>
      <c r="P1" s="280">
        <v>6</v>
      </c>
      <c r="Q1" s="282"/>
      <c r="R1" s="282"/>
      <c r="S1" s="282"/>
      <c r="T1" s="282"/>
      <c r="U1" s="282"/>
      <c r="V1" s="281"/>
      <c r="W1" s="280">
        <v>7</v>
      </c>
      <c r="X1" s="282"/>
      <c r="Y1" s="281"/>
      <c r="Z1" s="280">
        <v>8</v>
      </c>
      <c r="AA1" s="281"/>
      <c r="AB1" s="280">
        <v>9</v>
      </c>
      <c r="AC1" s="281"/>
      <c r="AD1" s="49">
        <v>10</v>
      </c>
      <c r="AE1" s="49">
        <v>11</v>
      </c>
      <c r="AF1" s="49">
        <v>12</v>
      </c>
      <c r="AG1" s="262">
        <v>13</v>
      </c>
      <c r="AH1" s="263"/>
      <c r="AI1" s="264"/>
      <c r="AJ1" s="35">
        <v>14</v>
      </c>
      <c r="AK1" s="35">
        <v>15</v>
      </c>
      <c r="AL1" s="35">
        <v>16</v>
      </c>
      <c r="AM1" s="35">
        <v>17</v>
      </c>
      <c r="AN1" s="35">
        <v>18</v>
      </c>
      <c r="AO1" s="35">
        <v>19</v>
      </c>
      <c r="AP1" s="35">
        <v>20</v>
      </c>
      <c r="AQ1" s="35">
        <v>21</v>
      </c>
      <c r="AR1" s="35">
        <v>22</v>
      </c>
      <c r="AS1" s="35">
        <v>23</v>
      </c>
      <c r="AT1" s="35">
        <v>24</v>
      </c>
      <c r="AU1" s="35">
        <v>25</v>
      </c>
      <c r="AV1" s="16"/>
      <c r="AW1" s="16"/>
      <c r="AX1" s="16"/>
    </row>
    <row r="2" spans="1:50" ht="118.5" customHeight="1" x14ac:dyDescent="0.2">
      <c r="A2" s="274"/>
      <c r="B2" s="275"/>
      <c r="C2" s="275"/>
      <c r="D2" s="276"/>
      <c r="E2" s="241" t="s">
        <v>0</v>
      </c>
      <c r="F2" s="268" t="s">
        <v>1</v>
      </c>
      <c r="G2" s="270"/>
      <c r="H2" s="259" t="s">
        <v>3</v>
      </c>
      <c r="I2" s="260"/>
      <c r="J2" s="261"/>
      <c r="K2" s="268" t="s">
        <v>6</v>
      </c>
      <c r="L2" s="270"/>
      <c r="M2" s="259" t="s">
        <v>8</v>
      </c>
      <c r="N2" s="260"/>
      <c r="O2" s="261"/>
      <c r="P2" s="268" t="s">
        <v>10</v>
      </c>
      <c r="Q2" s="269"/>
      <c r="R2" s="269"/>
      <c r="S2" s="269"/>
      <c r="T2" s="269"/>
      <c r="U2" s="269"/>
      <c r="V2" s="270"/>
      <c r="W2" s="259" t="s">
        <v>16</v>
      </c>
      <c r="X2" s="260"/>
      <c r="Y2" s="261"/>
      <c r="Z2" s="268" t="s">
        <v>18</v>
      </c>
      <c r="AA2" s="270"/>
      <c r="AB2" s="259" t="s">
        <v>19</v>
      </c>
      <c r="AC2" s="261"/>
      <c r="AD2" s="243" t="s">
        <v>421</v>
      </c>
      <c r="AE2" s="241" t="s">
        <v>422</v>
      </c>
      <c r="AF2" s="243" t="s">
        <v>20</v>
      </c>
      <c r="AG2" s="259" t="s">
        <v>21</v>
      </c>
      <c r="AH2" s="260"/>
      <c r="AI2" s="261"/>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77"/>
      <c r="B3" s="278"/>
      <c r="C3" s="278"/>
      <c r="D3" s="279"/>
      <c r="E3" s="248"/>
      <c r="F3" s="18" t="s">
        <v>2</v>
      </c>
      <c r="G3" s="18" t="s">
        <v>595</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57" customFormat="1" ht="20.25" customHeight="1" x14ac:dyDescent="0.2">
      <c r="A4" s="265" t="s">
        <v>257</v>
      </c>
      <c r="B4" s="253" t="s">
        <v>258</v>
      </c>
      <c r="C4" s="10">
        <v>1</v>
      </c>
      <c r="D4" s="68" t="s">
        <v>259</v>
      </c>
      <c r="E4" s="55">
        <v>100</v>
      </c>
      <c r="F4" s="55" t="s">
        <v>2</v>
      </c>
      <c r="G4" s="55"/>
      <c r="H4" s="55" t="s">
        <v>2</v>
      </c>
      <c r="I4" s="55"/>
      <c r="J4" s="55"/>
      <c r="K4" s="55" t="s">
        <v>2</v>
      </c>
      <c r="L4" s="55"/>
      <c r="M4" s="55" t="s">
        <v>2</v>
      </c>
      <c r="N4" s="55"/>
      <c r="O4" s="55"/>
      <c r="P4" s="55" t="s">
        <v>2</v>
      </c>
      <c r="Q4" s="55"/>
      <c r="R4" s="55"/>
      <c r="S4" s="55"/>
      <c r="T4" s="55"/>
      <c r="U4" s="55"/>
      <c r="V4" s="55"/>
      <c r="W4" s="55" t="s">
        <v>2</v>
      </c>
      <c r="X4" s="55"/>
      <c r="Y4" s="55"/>
      <c r="Z4" s="55" t="s">
        <v>2</v>
      </c>
      <c r="AA4" s="55"/>
      <c r="AB4" s="55" t="s">
        <v>2</v>
      </c>
      <c r="AC4" s="55"/>
      <c r="AD4" s="56" t="s">
        <v>596</v>
      </c>
      <c r="AE4" s="55"/>
      <c r="AF4" s="55" t="s">
        <v>2</v>
      </c>
      <c r="AG4" s="55" t="s">
        <v>2</v>
      </c>
      <c r="AH4" s="55"/>
      <c r="AI4" s="55"/>
      <c r="AJ4" s="55" t="s">
        <v>509</v>
      </c>
      <c r="AK4" s="55">
        <v>460</v>
      </c>
      <c r="AL4" s="55" t="s">
        <v>2</v>
      </c>
      <c r="AM4" s="55" t="s">
        <v>427</v>
      </c>
      <c r="AN4" s="56" t="s">
        <v>597</v>
      </c>
      <c r="AO4" s="56" t="s">
        <v>598</v>
      </c>
      <c r="AP4" s="55">
        <v>25</v>
      </c>
      <c r="AQ4" s="56" t="s">
        <v>430</v>
      </c>
      <c r="AR4" s="56" t="s">
        <v>599</v>
      </c>
      <c r="AS4" s="55" t="s">
        <v>2</v>
      </c>
      <c r="AT4" s="55" t="s">
        <v>2</v>
      </c>
      <c r="AU4" s="56" t="s">
        <v>550</v>
      </c>
    </row>
    <row r="5" spans="1:50" s="57" customFormat="1" ht="20.25" customHeight="1" x14ac:dyDescent="0.2">
      <c r="A5" s="266"/>
      <c r="B5" s="254"/>
      <c r="C5" s="10">
        <v>2</v>
      </c>
      <c r="D5" s="69" t="s">
        <v>260</v>
      </c>
      <c r="E5" s="55">
        <v>100</v>
      </c>
      <c r="F5" s="55" t="s">
        <v>2</v>
      </c>
      <c r="G5" s="55"/>
      <c r="H5" s="56" t="s">
        <v>2</v>
      </c>
      <c r="I5" s="55"/>
      <c r="J5" s="55"/>
      <c r="K5" s="55" t="s">
        <v>2</v>
      </c>
      <c r="L5" s="55"/>
      <c r="M5" s="55" t="s">
        <v>2</v>
      </c>
      <c r="N5" s="55"/>
      <c r="O5" s="55"/>
      <c r="P5" s="56" t="s">
        <v>600</v>
      </c>
      <c r="Q5" s="55"/>
      <c r="R5" s="55"/>
      <c r="S5" s="55"/>
      <c r="T5" s="55"/>
      <c r="U5" s="56"/>
      <c r="V5" s="55"/>
      <c r="W5" s="55" t="s">
        <v>2</v>
      </c>
      <c r="X5" s="55"/>
      <c r="Y5" s="55"/>
      <c r="Z5" s="55" t="s">
        <v>2</v>
      </c>
      <c r="AA5" s="55"/>
      <c r="AB5" s="55" t="s">
        <v>2</v>
      </c>
      <c r="AC5" s="55"/>
      <c r="AD5" s="56" t="s">
        <v>551</v>
      </c>
      <c r="AE5" s="56" t="s">
        <v>601</v>
      </c>
      <c r="AF5" s="56" t="s">
        <v>2</v>
      </c>
      <c r="AG5" s="56"/>
      <c r="AH5" s="56"/>
      <c r="AI5" s="56"/>
      <c r="AJ5" s="56" t="s">
        <v>602</v>
      </c>
      <c r="AK5" s="56">
        <v>61</v>
      </c>
      <c r="AL5" s="56" t="s">
        <v>2</v>
      </c>
      <c r="AM5" s="56" t="s">
        <v>2</v>
      </c>
      <c r="AN5" s="56" t="s">
        <v>603</v>
      </c>
      <c r="AO5" s="56" t="s">
        <v>604</v>
      </c>
      <c r="AP5" s="56">
        <v>4</v>
      </c>
      <c r="AQ5" s="56" t="s">
        <v>430</v>
      </c>
      <c r="AR5" s="56" t="s">
        <v>605</v>
      </c>
      <c r="AS5" s="56" t="s">
        <v>606</v>
      </c>
      <c r="AT5" s="56" t="s">
        <v>2</v>
      </c>
      <c r="AU5" s="56" t="s">
        <v>607</v>
      </c>
    </row>
    <row r="6" spans="1:50" s="57" customFormat="1" ht="20.25" customHeight="1" x14ac:dyDescent="0.2">
      <c r="A6" s="266"/>
      <c r="B6" s="254"/>
      <c r="C6" s="10">
        <v>3</v>
      </c>
      <c r="D6" s="68" t="s">
        <v>261</v>
      </c>
      <c r="E6" s="55">
        <v>44</v>
      </c>
      <c r="F6" s="55" t="s">
        <v>2</v>
      </c>
      <c r="G6" s="55"/>
      <c r="H6" s="56" t="s">
        <v>2</v>
      </c>
      <c r="I6" s="55"/>
      <c r="J6" s="55"/>
      <c r="K6" s="55" t="s">
        <v>2</v>
      </c>
      <c r="L6" s="55"/>
      <c r="M6" s="55" t="s">
        <v>2</v>
      </c>
      <c r="N6" s="55"/>
      <c r="O6" s="55"/>
      <c r="P6" s="55"/>
      <c r="Q6" s="55"/>
      <c r="R6" s="55"/>
      <c r="S6" s="55"/>
      <c r="T6" s="55"/>
      <c r="U6" s="56"/>
      <c r="V6" s="55" t="s">
        <v>2</v>
      </c>
      <c r="W6" s="55" t="s">
        <v>2</v>
      </c>
      <c r="X6" s="55"/>
      <c r="Y6" s="55"/>
      <c r="Z6" s="55" t="s">
        <v>2</v>
      </c>
      <c r="AA6" s="55"/>
      <c r="AB6" s="55" t="s">
        <v>2</v>
      </c>
      <c r="AC6" s="55"/>
      <c r="AD6" s="56" t="s">
        <v>477</v>
      </c>
      <c r="AE6" s="56"/>
      <c r="AF6" s="56" t="s">
        <v>2</v>
      </c>
      <c r="AG6" s="56" t="s">
        <v>2</v>
      </c>
      <c r="AH6" s="56"/>
      <c r="AI6" s="56"/>
      <c r="AJ6" s="56" t="s">
        <v>608</v>
      </c>
      <c r="AK6" s="56">
        <v>48</v>
      </c>
      <c r="AL6" s="56" t="s">
        <v>427</v>
      </c>
      <c r="AM6" s="56" t="s">
        <v>427</v>
      </c>
      <c r="AN6" s="56" t="s">
        <v>609</v>
      </c>
      <c r="AO6" s="56" t="s">
        <v>427</v>
      </c>
      <c r="AP6" s="56">
        <v>4</v>
      </c>
      <c r="AQ6" s="56" t="s">
        <v>430</v>
      </c>
      <c r="AR6" s="56" t="s">
        <v>2</v>
      </c>
      <c r="AS6" s="56" t="s">
        <v>2</v>
      </c>
      <c r="AT6" s="56" t="s">
        <v>427</v>
      </c>
      <c r="AU6" s="56" t="s">
        <v>607</v>
      </c>
    </row>
    <row r="7" spans="1:50" s="57" customFormat="1" ht="20.25" customHeight="1" x14ac:dyDescent="0.2">
      <c r="A7" s="266"/>
      <c r="B7" s="254"/>
      <c r="C7" s="10">
        <v>4</v>
      </c>
      <c r="D7" s="68" t="s">
        <v>262</v>
      </c>
      <c r="E7" s="55">
        <v>100</v>
      </c>
      <c r="F7" s="55" t="s">
        <v>2</v>
      </c>
      <c r="G7" s="55"/>
      <c r="H7" s="56" t="s">
        <v>2</v>
      </c>
      <c r="I7" s="55"/>
      <c r="J7" s="55"/>
      <c r="K7" s="55" t="s">
        <v>2</v>
      </c>
      <c r="L7" s="55"/>
      <c r="M7" s="55" t="s">
        <v>2</v>
      </c>
      <c r="N7" s="55"/>
      <c r="O7" s="55"/>
      <c r="P7" s="55"/>
      <c r="Q7" s="55"/>
      <c r="R7" s="55"/>
      <c r="S7" s="55"/>
      <c r="T7" s="55"/>
      <c r="U7" s="56"/>
      <c r="V7" s="55" t="s">
        <v>2</v>
      </c>
      <c r="W7" s="55" t="s">
        <v>2</v>
      </c>
      <c r="X7" s="55"/>
      <c r="Y7" s="55"/>
      <c r="Z7" s="55" t="s">
        <v>2</v>
      </c>
      <c r="AA7" s="55"/>
      <c r="AB7" s="55"/>
      <c r="AC7" s="55" t="s">
        <v>427</v>
      </c>
      <c r="AD7" s="56" t="s">
        <v>551</v>
      </c>
      <c r="AE7" s="56" t="s">
        <v>610</v>
      </c>
      <c r="AF7" s="56" t="s">
        <v>2</v>
      </c>
      <c r="AG7" s="56" t="s">
        <v>2</v>
      </c>
      <c r="AH7" s="56"/>
      <c r="AI7" s="56"/>
      <c r="AJ7" s="56" t="s">
        <v>608</v>
      </c>
      <c r="AK7" s="56">
        <v>33</v>
      </c>
      <c r="AL7" s="56" t="s">
        <v>427</v>
      </c>
      <c r="AM7" s="56" t="s">
        <v>427</v>
      </c>
      <c r="AN7" s="56" t="s">
        <v>611</v>
      </c>
      <c r="AO7" s="56" t="s">
        <v>427</v>
      </c>
      <c r="AP7" s="56">
        <v>2</v>
      </c>
      <c r="AQ7" s="56" t="s">
        <v>612</v>
      </c>
      <c r="AR7" s="56" t="s">
        <v>2</v>
      </c>
      <c r="AS7" s="56" t="s">
        <v>2</v>
      </c>
      <c r="AT7" s="56" t="s">
        <v>427</v>
      </c>
      <c r="AU7" s="56" t="s">
        <v>607</v>
      </c>
    </row>
    <row r="8" spans="1:50" s="57" customFormat="1" ht="20.25" customHeight="1" x14ac:dyDescent="0.2">
      <c r="A8" s="266"/>
      <c r="B8" s="254"/>
      <c r="C8" s="10">
        <v>5</v>
      </c>
      <c r="D8" s="68" t="s">
        <v>263</v>
      </c>
      <c r="E8" s="55">
        <v>100</v>
      </c>
      <c r="F8" s="55" t="s">
        <v>2</v>
      </c>
      <c r="G8" s="55"/>
      <c r="H8" s="56" t="s">
        <v>2</v>
      </c>
      <c r="I8" s="55"/>
      <c r="J8" s="55"/>
      <c r="K8" s="55" t="s">
        <v>2</v>
      </c>
      <c r="L8" s="55"/>
      <c r="M8" s="55" t="s">
        <v>2</v>
      </c>
      <c r="N8" s="55"/>
      <c r="O8" s="55"/>
      <c r="P8" s="55"/>
      <c r="Q8" s="55"/>
      <c r="R8" s="55"/>
      <c r="S8" s="55"/>
      <c r="T8" s="55"/>
      <c r="U8" s="56" t="s">
        <v>427</v>
      </c>
      <c r="V8" s="55"/>
      <c r="W8" s="55" t="s">
        <v>2</v>
      </c>
      <c r="X8" s="55"/>
      <c r="Y8" s="55"/>
      <c r="Z8" s="55" t="s">
        <v>2</v>
      </c>
      <c r="AA8" s="55"/>
      <c r="AB8" s="55" t="s">
        <v>2</v>
      </c>
      <c r="AC8" s="55"/>
      <c r="AD8" s="56" t="s">
        <v>613</v>
      </c>
      <c r="AE8" s="56"/>
      <c r="AF8" s="56" t="s">
        <v>2</v>
      </c>
      <c r="AG8" s="56" t="s">
        <v>2</v>
      </c>
      <c r="AH8" s="56"/>
      <c r="AI8" s="56"/>
      <c r="AJ8" s="56" t="s">
        <v>614</v>
      </c>
      <c r="AK8" s="56">
        <v>7</v>
      </c>
      <c r="AL8" s="56" t="s">
        <v>2</v>
      </c>
      <c r="AM8" s="56" t="s">
        <v>2</v>
      </c>
      <c r="AN8" s="56" t="s">
        <v>615</v>
      </c>
      <c r="AO8" s="56" t="s">
        <v>427</v>
      </c>
      <c r="AP8" s="56">
        <v>2</v>
      </c>
      <c r="AQ8" s="56" t="s">
        <v>430</v>
      </c>
      <c r="AR8" s="56" t="s">
        <v>2</v>
      </c>
      <c r="AS8" s="56" t="s">
        <v>616</v>
      </c>
      <c r="AT8" s="56" t="s">
        <v>427</v>
      </c>
      <c r="AU8" s="56" t="s">
        <v>607</v>
      </c>
    </row>
    <row r="9" spans="1:50" s="57" customFormat="1" ht="20.25" customHeight="1" x14ac:dyDescent="0.2">
      <c r="A9" s="266"/>
      <c r="B9" s="254"/>
      <c r="C9" s="10">
        <v>6</v>
      </c>
      <c r="D9" s="68" t="s">
        <v>264</v>
      </c>
      <c r="E9" s="55">
        <v>100</v>
      </c>
      <c r="F9" s="55" t="s">
        <v>2</v>
      </c>
      <c r="G9" s="55"/>
      <c r="H9" s="56" t="s">
        <v>2</v>
      </c>
      <c r="I9" s="55"/>
      <c r="J9" s="55"/>
      <c r="K9" s="55" t="s">
        <v>2</v>
      </c>
      <c r="L9" s="55"/>
      <c r="M9" s="55" t="s">
        <v>2</v>
      </c>
      <c r="N9" s="55"/>
      <c r="O9" s="55"/>
      <c r="P9" s="55"/>
      <c r="Q9" s="55"/>
      <c r="R9" s="55"/>
      <c r="S9" s="55"/>
      <c r="T9" s="55"/>
      <c r="U9" s="56" t="s">
        <v>617</v>
      </c>
      <c r="V9" s="55" t="s">
        <v>2</v>
      </c>
      <c r="W9" s="55" t="s">
        <v>2</v>
      </c>
      <c r="X9" s="55"/>
      <c r="Y9" s="55"/>
      <c r="Z9" s="55" t="s">
        <v>2</v>
      </c>
      <c r="AA9" s="55"/>
      <c r="AB9" s="55" t="s">
        <v>2</v>
      </c>
      <c r="AC9" s="55"/>
      <c r="AD9" s="56" t="s">
        <v>499</v>
      </c>
      <c r="AE9" s="56"/>
      <c r="AF9" s="56" t="s">
        <v>2</v>
      </c>
      <c r="AG9" s="56"/>
      <c r="AH9" s="56" t="s">
        <v>2</v>
      </c>
      <c r="AI9" s="56"/>
      <c r="AJ9" s="56"/>
      <c r="AK9" s="56">
        <v>40</v>
      </c>
      <c r="AL9" s="56" t="s">
        <v>427</v>
      </c>
      <c r="AM9" s="56" t="s">
        <v>506</v>
      </c>
      <c r="AN9" s="56" t="s">
        <v>618</v>
      </c>
      <c r="AO9" s="56" t="s">
        <v>427</v>
      </c>
      <c r="AP9" s="56">
        <v>2</v>
      </c>
      <c r="AQ9" s="56" t="s">
        <v>619</v>
      </c>
      <c r="AR9" s="56" t="s">
        <v>620</v>
      </c>
      <c r="AS9" s="56" t="s">
        <v>621</v>
      </c>
      <c r="AT9" s="56" t="s">
        <v>427</v>
      </c>
      <c r="AU9" s="56" t="s">
        <v>550</v>
      </c>
    </row>
    <row r="10" spans="1:50" s="57" customFormat="1" ht="20.25" customHeight="1" x14ac:dyDescent="0.2">
      <c r="A10" s="266"/>
      <c r="B10" s="254"/>
      <c r="C10" s="10">
        <v>7</v>
      </c>
      <c r="D10" s="68" t="s">
        <v>265</v>
      </c>
      <c r="E10" s="55">
        <v>100</v>
      </c>
      <c r="F10" s="55" t="s">
        <v>2</v>
      </c>
      <c r="G10" s="55"/>
      <c r="H10" s="56" t="s">
        <v>2</v>
      </c>
      <c r="I10" s="55"/>
      <c r="J10" s="55"/>
      <c r="K10" s="55" t="s">
        <v>2</v>
      </c>
      <c r="L10" s="55"/>
      <c r="M10" s="55" t="s">
        <v>2</v>
      </c>
      <c r="N10" s="55"/>
      <c r="O10" s="55"/>
      <c r="P10" s="55"/>
      <c r="Q10" s="55"/>
      <c r="R10" s="55"/>
      <c r="S10" s="55"/>
      <c r="T10" s="55"/>
      <c r="U10" s="56"/>
      <c r="V10" s="56" t="s">
        <v>466</v>
      </c>
      <c r="W10" s="55" t="s">
        <v>2</v>
      </c>
      <c r="X10" s="55"/>
      <c r="Y10" s="55"/>
      <c r="Z10" s="55" t="s">
        <v>2</v>
      </c>
      <c r="AA10" s="55"/>
      <c r="AB10" s="55"/>
      <c r="AC10" s="55"/>
      <c r="AD10" s="56" t="s">
        <v>622</v>
      </c>
      <c r="AE10" s="56" t="s">
        <v>623</v>
      </c>
      <c r="AF10" s="56" t="s">
        <v>2</v>
      </c>
      <c r="AG10" s="56" t="s">
        <v>2</v>
      </c>
      <c r="AH10" s="56"/>
      <c r="AI10" s="56"/>
      <c r="AJ10" s="56" t="s">
        <v>614</v>
      </c>
      <c r="AK10" s="56">
        <v>35</v>
      </c>
      <c r="AL10" s="56" t="s">
        <v>2</v>
      </c>
      <c r="AM10" s="56" t="s">
        <v>2</v>
      </c>
      <c r="AN10" s="56" t="s">
        <v>624</v>
      </c>
      <c r="AO10" s="56" t="s">
        <v>427</v>
      </c>
      <c r="AP10" s="56">
        <v>2</v>
      </c>
      <c r="AQ10" s="56" t="s">
        <v>430</v>
      </c>
      <c r="AR10" s="56" t="s">
        <v>625</v>
      </c>
      <c r="AS10" s="56" t="s">
        <v>626</v>
      </c>
      <c r="AT10" s="56" t="s">
        <v>427</v>
      </c>
      <c r="AU10" s="56" t="s">
        <v>607</v>
      </c>
    </row>
    <row r="11" spans="1:50" s="57" customFormat="1" ht="20.25" customHeight="1" x14ac:dyDescent="0.2">
      <c r="A11" s="266"/>
      <c r="B11" s="254"/>
      <c r="C11" s="10">
        <v>8</v>
      </c>
      <c r="D11" s="68" t="s">
        <v>266</v>
      </c>
      <c r="E11" s="55">
        <v>100</v>
      </c>
      <c r="F11" s="55"/>
      <c r="G11" s="56" t="s">
        <v>627</v>
      </c>
      <c r="H11" s="56" t="s">
        <v>628</v>
      </c>
      <c r="I11" s="55"/>
      <c r="J11" s="55"/>
      <c r="K11" s="55" t="s">
        <v>2</v>
      </c>
      <c r="L11" s="55"/>
      <c r="M11" s="55" t="s">
        <v>2</v>
      </c>
      <c r="N11" s="55"/>
      <c r="O11" s="55"/>
      <c r="P11" s="55"/>
      <c r="Q11" s="55"/>
      <c r="R11" s="55"/>
      <c r="S11" s="55"/>
      <c r="T11" s="55"/>
      <c r="U11" s="56"/>
      <c r="V11" s="55" t="s">
        <v>2</v>
      </c>
      <c r="W11" s="55"/>
      <c r="X11" s="55"/>
      <c r="Y11" s="55"/>
      <c r="Z11" s="55" t="s">
        <v>2</v>
      </c>
      <c r="AA11" s="55"/>
      <c r="AB11" s="55" t="s">
        <v>2</v>
      </c>
      <c r="AC11" s="55"/>
      <c r="AD11" s="56" t="s">
        <v>622</v>
      </c>
      <c r="AE11" s="56"/>
      <c r="AF11" s="56" t="s">
        <v>427</v>
      </c>
      <c r="AG11" s="56"/>
      <c r="AH11" s="56" t="s">
        <v>2</v>
      </c>
      <c r="AI11" s="56"/>
      <c r="AJ11" s="56" t="s">
        <v>629</v>
      </c>
      <c r="AK11" s="56">
        <v>33</v>
      </c>
      <c r="AL11" s="56" t="s">
        <v>427</v>
      </c>
      <c r="AM11" s="56"/>
      <c r="AN11" s="56" t="s">
        <v>630</v>
      </c>
      <c r="AO11" s="56" t="s">
        <v>427</v>
      </c>
      <c r="AP11" s="56">
        <v>3</v>
      </c>
      <c r="AQ11" s="56" t="s">
        <v>430</v>
      </c>
      <c r="AR11" s="56" t="s">
        <v>625</v>
      </c>
      <c r="AS11" s="56" t="s">
        <v>631</v>
      </c>
      <c r="AT11" s="56" t="s">
        <v>427</v>
      </c>
      <c r="AU11" s="56" t="s">
        <v>607</v>
      </c>
    </row>
    <row r="12" spans="1:50" s="57" customFormat="1" ht="20.25" customHeight="1" x14ac:dyDescent="0.2">
      <c r="A12" s="266"/>
      <c r="B12" s="254"/>
      <c r="C12" s="10">
        <v>9</v>
      </c>
      <c r="D12" s="68" t="s">
        <v>267</v>
      </c>
      <c r="E12" s="55">
        <v>100</v>
      </c>
      <c r="F12" s="55" t="s">
        <v>2</v>
      </c>
      <c r="G12" s="74"/>
      <c r="H12" s="74" t="s">
        <v>2</v>
      </c>
      <c r="I12" s="55"/>
      <c r="J12" s="55"/>
      <c r="K12" s="55" t="s">
        <v>2</v>
      </c>
      <c r="L12" s="55"/>
      <c r="M12" s="55" t="s">
        <v>2</v>
      </c>
      <c r="N12" s="55"/>
      <c r="O12" s="55"/>
      <c r="P12" s="55"/>
      <c r="Q12" s="55"/>
      <c r="R12" s="55"/>
      <c r="S12" s="55"/>
      <c r="T12" s="55"/>
      <c r="U12" s="74"/>
      <c r="V12" s="55" t="s">
        <v>2</v>
      </c>
      <c r="W12" s="55" t="s">
        <v>2</v>
      </c>
      <c r="X12" s="55"/>
      <c r="Y12" s="55"/>
      <c r="Z12" s="55"/>
      <c r="AA12" s="55"/>
      <c r="AB12" s="55" t="s">
        <v>2</v>
      </c>
      <c r="AC12" s="55"/>
      <c r="AD12" s="74" t="s">
        <v>551</v>
      </c>
      <c r="AE12" s="74" t="s">
        <v>610</v>
      </c>
      <c r="AF12" s="74" t="s">
        <v>2</v>
      </c>
      <c r="AG12" s="74" t="s">
        <v>2</v>
      </c>
      <c r="AH12" s="74"/>
      <c r="AI12" s="74"/>
      <c r="AJ12" s="74" t="s">
        <v>632</v>
      </c>
      <c r="AK12" s="75">
        <v>14</v>
      </c>
      <c r="AL12" s="74" t="s">
        <v>427</v>
      </c>
      <c r="AM12" s="74" t="s">
        <v>427</v>
      </c>
      <c r="AN12" s="74" t="s">
        <v>618</v>
      </c>
      <c r="AO12" s="74" t="s">
        <v>427</v>
      </c>
      <c r="AP12" s="74">
        <v>1</v>
      </c>
      <c r="AQ12" s="74" t="s">
        <v>430</v>
      </c>
      <c r="AR12" s="74" t="s">
        <v>2</v>
      </c>
      <c r="AS12" s="74" t="s">
        <v>588</v>
      </c>
      <c r="AT12" s="74" t="s">
        <v>427</v>
      </c>
      <c r="AU12" s="74" t="s">
        <v>607</v>
      </c>
    </row>
    <row r="13" spans="1:50" s="57" customFormat="1" ht="20.25" customHeight="1" x14ac:dyDescent="0.2">
      <c r="A13" s="266"/>
      <c r="B13" s="254"/>
      <c r="C13" s="10">
        <v>10</v>
      </c>
      <c r="D13" s="68" t="s">
        <v>268</v>
      </c>
      <c r="E13" s="55">
        <v>100</v>
      </c>
      <c r="F13" s="55" t="s">
        <v>2</v>
      </c>
      <c r="G13" s="55"/>
      <c r="H13" s="56" t="s">
        <v>2</v>
      </c>
      <c r="I13" s="55"/>
      <c r="J13" s="55"/>
      <c r="K13" s="55" t="s">
        <v>2</v>
      </c>
      <c r="L13" s="55"/>
      <c r="M13" s="55" t="s">
        <v>2</v>
      </c>
      <c r="N13" s="55"/>
      <c r="O13" s="55"/>
      <c r="P13" s="55"/>
      <c r="Q13" s="55"/>
      <c r="R13" s="55"/>
      <c r="S13" s="55"/>
      <c r="T13" s="55"/>
      <c r="U13" s="56"/>
      <c r="V13" s="55" t="s">
        <v>2</v>
      </c>
      <c r="W13" s="55"/>
      <c r="X13" s="55"/>
      <c r="Y13" s="55"/>
      <c r="Z13" s="55" t="s">
        <v>2</v>
      </c>
      <c r="AA13" s="55"/>
      <c r="AB13" s="55" t="s">
        <v>2</v>
      </c>
      <c r="AC13" s="55"/>
      <c r="AD13" s="56" t="s">
        <v>633</v>
      </c>
      <c r="AE13" s="56" t="s">
        <v>634</v>
      </c>
      <c r="AF13" s="56" t="s">
        <v>635</v>
      </c>
      <c r="AG13" s="56" t="s">
        <v>2</v>
      </c>
      <c r="AH13" s="56"/>
      <c r="AI13" s="56"/>
      <c r="AJ13" s="56" t="s">
        <v>614</v>
      </c>
      <c r="AK13" s="56">
        <v>18</v>
      </c>
      <c r="AL13" s="56" t="s">
        <v>636</v>
      </c>
      <c r="AM13" s="56" t="s">
        <v>2</v>
      </c>
      <c r="AN13" s="56" t="s">
        <v>637</v>
      </c>
      <c r="AO13" s="56" t="s">
        <v>427</v>
      </c>
      <c r="AP13" s="56">
        <v>1</v>
      </c>
      <c r="AQ13" s="56" t="s">
        <v>638</v>
      </c>
      <c r="AR13" s="56" t="s">
        <v>2</v>
      </c>
      <c r="AS13" s="56" t="s">
        <v>616</v>
      </c>
      <c r="AT13" s="56" t="s">
        <v>427</v>
      </c>
      <c r="AU13" s="56" t="s">
        <v>607</v>
      </c>
    </row>
    <row r="14" spans="1:50" s="57" customFormat="1" ht="20.25" customHeight="1" x14ac:dyDescent="0.2">
      <c r="A14" s="266"/>
      <c r="B14" s="254"/>
      <c r="C14" s="10">
        <v>11</v>
      </c>
      <c r="D14" s="68" t="s">
        <v>269</v>
      </c>
      <c r="E14" s="55">
        <v>100</v>
      </c>
      <c r="F14" s="55" t="s">
        <v>2</v>
      </c>
      <c r="G14" s="55"/>
      <c r="H14" s="56" t="s">
        <v>2</v>
      </c>
      <c r="I14" s="55"/>
      <c r="J14" s="55"/>
      <c r="K14" s="55" t="s">
        <v>2</v>
      </c>
      <c r="L14" s="55"/>
      <c r="M14" s="55" t="s">
        <v>2</v>
      </c>
      <c r="N14" s="55"/>
      <c r="O14" s="55"/>
      <c r="P14" s="55"/>
      <c r="Q14" s="55"/>
      <c r="R14" s="55"/>
      <c r="S14" s="55"/>
      <c r="T14" s="55"/>
      <c r="U14" s="56"/>
      <c r="V14" s="56" t="s">
        <v>639</v>
      </c>
      <c r="W14" s="55" t="s">
        <v>2</v>
      </c>
      <c r="X14" s="55"/>
      <c r="Y14" s="55"/>
      <c r="Z14" s="55" t="s">
        <v>2</v>
      </c>
      <c r="AA14" s="55"/>
      <c r="AB14" s="55" t="s">
        <v>2</v>
      </c>
      <c r="AC14" s="55"/>
      <c r="AD14" s="56" t="s">
        <v>640</v>
      </c>
      <c r="AE14" s="56" t="s">
        <v>641</v>
      </c>
      <c r="AF14" s="56" t="s">
        <v>2</v>
      </c>
      <c r="AG14" s="56"/>
      <c r="AH14" s="56"/>
      <c r="AI14" s="56"/>
      <c r="AJ14" s="56" t="s">
        <v>509</v>
      </c>
      <c r="AK14" s="56">
        <v>43</v>
      </c>
      <c r="AL14" s="56" t="s">
        <v>2</v>
      </c>
      <c r="AM14" s="56" t="s">
        <v>2</v>
      </c>
      <c r="AN14" s="56" t="s">
        <v>618</v>
      </c>
      <c r="AO14" s="56" t="s">
        <v>427</v>
      </c>
      <c r="AP14" s="56">
        <v>3</v>
      </c>
      <c r="AQ14" s="56" t="s">
        <v>430</v>
      </c>
      <c r="AR14" s="56" t="s">
        <v>642</v>
      </c>
      <c r="AS14" s="56" t="s">
        <v>643</v>
      </c>
      <c r="AT14" s="56" t="s">
        <v>427</v>
      </c>
      <c r="AU14" s="56" t="s">
        <v>607</v>
      </c>
    </row>
    <row r="15" spans="1:50" s="57" customFormat="1" ht="20.25" customHeight="1" x14ac:dyDescent="0.2">
      <c r="A15" s="266"/>
      <c r="B15" s="254"/>
      <c r="C15" s="10">
        <v>12</v>
      </c>
      <c r="D15" s="68" t="s">
        <v>270</v>
      </c>
      <c r="E15" s="55">
        <v>95</v>
      </c>
      <c r="F15" s="55" t="s">
        <v>2</v>
      </c>
      <c r="G15" s="55"/>
      <c r="H15" s="56" t="s">
        <v>2</v>
      </c>
      <c r="I15" s="55"/>
      <c r="J15" s="55"/>
      <c r="K15" s="55" t="s">
        <v>2</v>
      </c>
      <c r="L15" s="55"/>
      <c r="M15" s="55" t="s">
        <v>2</v>
      </c>
      <c r="N15" s="55"/>
      <c r="O15" s="55"/>
      <c r="P15" s="55"/>
      <c r="Q15" s="55"/>
      <c r="R15" s="55"/>
      <c r="S15" s="55"/>
      <c r="T15" s="55"/>
      <c r="U15" s="56"/>
      <c r="V15" s="55" t="s">
        <v>2</v>
      </c>
      <c r="W15" s="55" t="s">
        <v>2</v>
      </c>
      <c r="X15" s="55"/>
      <c r="Y15" s="55"/>
      <c r="Z15" s="55" t="s">
        <v>2</v>
      </c>
      <c r="AA15" s="55"/>
      <c r="AB15" s="55" t="s">
        <v>2</v>
      </c>
      <c r="AC15" s="55"/>
      <c r="AD15" s="56" t="s">
        <v>451</v>
      </c>
      <c r="AE15" s="56" t="s">
        <v>427</v>
      </c>
      <c r="AF15" s="56" t="s">
        <v>2</v>
      </c>
      <c r="AG15" s="56"/>
      <c r="AH15" s="56" t="s">
        <v>2</v>
      </c>
      <c r="AI15" s="56"/>
      <c r="AJ15" s="56" t="s">
        <v>427</v>
      </c>
      <c r="AK15" s="56">
        <v>36</v>
      </c>
      <c r="AL15" s="56"/>
      <c r="AM15" s="56" t="s">
        <v>2</v>
      </c>
      <c r="AN15" s="56" t="s">
        <v>644</v>
      </c>
      <c r="AO15" s="56" t="s">
        <v>427</v>
      </c>
      <c r="AP15" s="56">
        <v>4</v>
      </c>
      <c r="AQ15" s="56" t="s">
        <v>430</v>
      </c>
      <c r="AR15" s="56" t="s">
        <v>625</v>
      </c>
      <c r="AS15" s="56" t="s">
        <v>645</v>
      </c>
      <c r="AT15" s="56" t="s">
        <v>427</v>
      </c>
      <c r="AU15" s="56" t="s">
        <v>607</v>
      </c>
    </row>
    <row r="16" spans="1:50" s="57" customFormat="1" ht="20.25" customHeight="1" x14ac:dyDescent="0.2">
      <c r="A16" s="266"/>
      <c r="B16" s="254"/>
      <c r="C16" s="10">
        <v>13</v>
      </c>
      <c r="D16" s="68" t="s">
        <v>271</v>
      </c>
      <c r="E16" s="55">
        <v>100</v>
      </c>
      <c r="F16" s="55" t="s">
        <v>2</v>
      </c>
      <c r="G16" s="55"/>
      <c r="H16" s="56" t="s">
        <v>2</v>
      </c>
      <c r="I16" s="55"/>
      <c r="J16" s="55"/>
      <c r="K16" s="55" t="s">
        <v>2</v>
      </c>
      <c r="L16" s="55"/>
      <c r="M16" s="55" t="s">
        <v>2</v>
      </c>
      <c r="N16" s="55"/>
      <c r="O16" s="55"/>
      <c r="P16" s="55"/>
      <c r="Q16" s="55"/>
      <c r="R16" s="55"/>
      <c r="S16" s="55"/>
      <c r="T16" s="55"/>
      <c r="U16" s="56"/>
      <c r="V16" s="55" t="s">
        <v>2</v>
      </c>
      <c r="W16" s="55" t="s">
        <v>2</v>
      </c>
      <c r="X16" s="55"/>
      <c r="Y16" s="55"/>
      <c r="Z16" s="55" t="s">
        <v>2</v>
      </c>
      <c r="AA16" s="55"/>
      <c r="AB16" s="55" t="s">
        <v>2</v>
      </c>
      <c r="AC16" s="55"/>
      <c r="AD16" s="56" t="s">
        <v>477</v>
      </c>
      <c r="AE16" s="56"/>
      <c r="AF16" s="56" t="s">
        <v>2</v>
      </c>
      <c r="AG16" s="56" t="s">
        <v>2</v>
      </c>
      <c r="AH16" s="56"/>
      <c r="AI16" s="56"/>
      <c r="AJ16" s="56" t="s">
        <v>629</v>
      </c>
      <c r="AK16" s="56">
        <v>13</v>
      </c>
      <c r="AL16" s="56" t="s">
        <v>2</v>
      </c>
      <c r="AM16" s="56" t="s">
        <v>2</v>
      </c>
      <c r="AN16" s="56" t="s">
        <v>646</v>
      </c>
      <c r="AO16" s="56" t="s">
        <v>427</v>
      </c>
      <c r="AP16" s="56">
        <v>3</v>
      </c>
      <c r="AQ16" s="56" t="s">
        <v>647</v>
      </c>
      <c r="AR16" s="56" t="s">
        <v>648</v>
      </c>
      <c r="AS16" s="56" t="s">
        <v>649</v>
      </c>
      <c r="AT16" s="56" t="s">
        <v>427</v>
      </c>
      <c r="AU16" s="56" t="s">
        <v>550</v>
      </c>
    </row>
    <row r="17" spans="1:50" s="57" customFormat="1" ht="20.25" customHeight="1" x14ac:dyDescent="0.2">
      <c r="A17" s="267"/>
      <c r="B17" s="255"/>
      <c r="C17" s="10">
        <v>14</v>
      </c>
      <c r="D17" s="68" t="s">
        <v>272</v>
      </c>
      <c r="E17" s="55">
        <v>100</v>
      </c>
      <c r="F17" s="55" t="s">
        <v>2</v>
      </c>
      <c r="G17" s="55"/>
      <c r="H17" s="56" t="s">
        <v>2</v>
      </c>
      <c r="I17" s="55"/>
      <c r="J17" s="55"/>
      <c r="K17" s="55" t="s">
        <v>2</v>
      </c>
      <c r="L17" s="55"/>
      <c r="M17" s="55" t="s">
        <v>2</v>
      </c>
      <c r="N17" s="55"/>
      <c r="O17" s="55"/>
      <c r="P17" s="55"/>
      <c r="Q17" s="55"/>
      <c r="R17" s="55"/>
      <c r="S17" s="55"/>
      <c r="T17" s="55"/>
      <c r="U17" s="56"/>
      <c r="V17" s="55" t="s">
        <v>2</v>
      </c>
      <c r="W17" s="55" t="s">
        <v>2</v>
      </c>
      <c r="X17" s="55"/>
      <c r="Y17" s="55"/>
      <c r="Z17" s="55" t="s">
        <v>2</v>
      </c>
      <c r="AA17" s="55"/>
      <c r="AB17" s="55" t="s">
        <v>2</v>
      </c>
      <c r="AC17" s="55"/>
      <c r="AD17" s="56" t="s">
        <v>551</v>
      </c>
      <c r="AE17" s="56" t="s">
        <v>650</v>
      </c>
      <c r="AF17" s="56" t="s">
        <v>2</v>
      </c>
      <c r="AG17" s="56"/>
      <c r="AH17" s="56"/>
      <c r="AI17" s="56"/>
      <c r="AJ17" s="56" t="s">
        <v>651</v>
      </c>
      <c r="AK17" s="56">
        <v>1</v>
      </c>
      <c r="AL17" s="56" t="s">
        <v>427</v>
      </c>
      <c r="AM17" s="56" t="s">
        <v>427</v>
      </c>
      <c r="AN17" s="56" t="s">
        <v>652</v>
      </c>
      <c r="AO17" s="56" t="s">
        <v>427</v>
      </c>
      <c r="AP17" s="56">
        <v>4</v>
      </c>
      <c r="AQ17" s="56" t="s">
        <v>430</v>
      </c>
      <c r="AR17" s="56" t="s">
        <v>2</v>
      </c>
      <c r="AS17" s="56" t="s">
        <v>653</v>
      </c>
      <c r="AT17" s="56" t="s">
        <v>427</v>
      </c>
      <c r="AU17" s="56" t="s">
        <v>607</v>
      </c>
    </row>
    <row r="18" spans="1:50" s="57" customFormat="1" ht="12.75" x14ac:dyDescent="0.2">
      <c r="A18" s="51"/>
      <c r="B18" s="52"/>
      <c r="C18" s="10"/>
      <c r="D18" s="68"/>
      <c r="E18" s="55">
        <f>SUM(E4:E17)</f>
        <v>1339</v>
      </c>
      <c r="F18" s="55">
        <f>COUNTIF(F4:F17,"да")</f>
        <v>13</v>
      </c>
      <c r="G18" s="55">
        <f t="shared" ref="G18:P18" si="0">COUNTIF(G4:G17,"да")</f>
        <v>0</v>
      </c>
      <c r="H18" s="56">
        <f t="shared" si="0"/>
        <v>13</v>
      </c>
      <c r="I18" s="55">
        <f t="shared" si="0"/>
        <v>0</v>
      </c>
      <c r="J18" s="55">
        <f t="shared" si="0"/>
        <v>0</v>
      </c>
      <c r="K18" s="55">
        <f t="shared" si="0"/>
        <v>14</v>
      </c>
      <c r="L18" s="55">
        <f t="shared" si="0"/>
        <v>0</v>
      </c>
      <c r="M18" s="55">
        <f t="shared" si="0"/>
        <v>14</v>
      </c>
      <c r="N18" s="55">
        <f t="shared" si="0"/>
        <v>0</v>
      </c>
      <c r="O18" s="55">
        <f t="shared" si="0"/>
        <v>0</v>
      </c>
      <c r="P18" s="55">
        <f t="shared" si="0"/>
        <v>1</v>
      </c>
      <c r="Q18" s="55">
        <f>COUNTIF(Q4:Q17,"да")</f>
        <v>0</v>
      </c>
      <c r="R18" s="55">
        <f t="shared" ref="R18:AT18" si="1">COUNTIF(R4:R17,"да")</f>
        <v>0</v>
      </c>
      <c r="S18" s="55">
        <f t="shared" si="1"/>
        <v>0</v>
      </c>
      <c r="T18" s="55">
        <f t="shared" si="1"/>
        <v>0</v>
      </c>
      <c r="U18" s="56">
        <f t="shared" si="1"/>
        <v>0</v>
      </c>
      <c r="V18" s="55">
        <f t="shared" si="1"/>
        <v>9</v>
      </c>
      <c r="W18" s="55">
        <f t="shared" si="1"/>
        <v>12</v>
      </c>
      <c r="X18" s="55">
        <f t="shared" si="1"/>
        <v>0</v>
      </c>
      <c r="Y18" s="55">
        <f t="shared" si="1"/>
        <v>0</v>
      </c>
      <c r="Z18" s="55">
        <f t="shared" si="1"/>
        <v>13</v>
      </c>
      <c r="AA18" s="55">
        <f t="shared" si="1"/>
        <v>0</v>
      </c>
      <c r="AB18" s="55">
        <f t="shared" si="1"/>
        <v>12</v>
      </c>
      <c r="AC18" s="55">
        <f t="shared" si="1"/>
        <v>0</v>
      </c>
      <c r="AD18" s="56">
        <f t="shared" si="1"/>
        <v>0</v>
      </c>
      <c r="AE18" s="56">
        <f t="shared" si="1"/>
        <v>0</v>
      </c>
      <c r="AF18" s="56">
        <f t="shared" si="1"/>
        <v>12</v>
      </c>
      <c r="AG18" s="56">
        <f t="shared" si="1"/>
        <v>8</v>
      </c>
      <c r="AH18" s="56">
        <f t="shared" si="1"/>
        <v>3</v>
      </c>
      <c r="AI18" s="56">
        <f t="shared" si="1"/>
        <v>0</v>
      </c>
      <c r="AJ18" s="56">
        <f t="shared" si="1"/>
        <v>0</v>
      </c>
      <c r="AK18" s="56">
        <f t="shared" si="1"/>
        <v>0</v>
      </c>
      <c r="AL18" s="56">
        <f t="shared" si="1"/>
        <v>6</v>
      </c>
      <c r="AM18" s="56">
        <f t="shared" si="1"/>
        <v>7</v>
      </c>
      <c r="AN18" s="56">
        <f t="shared" si="1"/>
        <v>0</v>
      </c>
      <c r="AO18" s="56">
        <v>1</v>
      </c>
      <c r="AP18" s="56"/>
      <c r="AQ18" s="56">
        <f t="shared" si="1"/>
        <v>0</v>
      </c>
      <c r="AR18" s="56">
        <v>100</v>
      </c>
      <c r="AS18" s="56">
        <v>100</v>
      </c>
      <c r="AT18" s="56">
        <f t="shared" si="1"/>
        <v>2</v>
      </c>
      <c r="AU18" s="56"/>
    </row>
    <row r="19" spans="1:50" s="64" customFormat="1" ht="63.75" x14ac:dyDescent="0.2">
      <c r="A19" s="65"/>
      <c r="B19" s="65"/>
      <c r="C19" s="62"/>
      <c r="D19" s="70" t="s">
        <v>420</v>
      </c>
      <c r="E19" s="66">
        <f>E18/14</f>
        <v>95.642857142857139</v>
      </c>
      <c r="F19" s="62">
        <f>F18/14*100</f>
        <v>92.857142857142861</v>
      </c>
      <c r="G19" s="62">
        <v>0</v>
      </c>
      <c r="H19" s="63">
        <f t="shared" ref="H19:AT19" si="2">H18/14*100</f>
        <v>92.857142857142861</v>
      </c>
      <c r="I19" s="62">
        <v>0</v>
      </c>
      <c r="J19" s="62">
        <f t="shared" si="2"/>
        <v>0</v>
      </c>
      <c r="K19" s="62">
        <f t="shared" si="2"/>
        <v>100</v>
      </c>
      <c r="L19" s="62">
        <f t="shared" si="2"/>
        <v>0</v>
      </c>
      <c r="M19" s="62">
        <f t="shared" si="2"/>
        <v>100</v>
      </c>
      <c r="N19" s="62">
        <f t="shared" si="2"/>
        <v>0</v>
      </c>
      <c r="O19" s="62">
        <f t="shared" si="2"/>
        <v>0</v>
      </c>
      <c r="P19" s="62">
        <f t="shared" si="2"/>
        <v>7.1428571428571423</v>
      </c>
      <c r="Q19" s="62">
        <f t="shared" si="2"/>
        <v>0</v>
      </c>
      <c r="R19" s="62">
        <f t="shared" si="2"/>
        <v>0</v>
      </c>
      <c r="S19" s="62">
        <f t="shared" si="2"/>
        <v>0</v>
      </c>
      <c r="T19" s="62">
        <f t="shared" si="2"/>
        <v>0</v>
      </c>
      <c r="U19" s="63">
        <f t="shared" si="2"/>
        <v>0</v>
      </c>
      <c r="V19" s="62">
        <f t="shared" si="2"/>
        <v>64.285714285714292</v>
      </c>
      <c r="W19" s="62">
        <f t="shared" si="2"/>
        <v>85.714285714285708</v>
      </c>
      <c r="X19" s="62">
        <f t="shared" si="2"/>
        <v>0</v>
      </c>
      <c r="Y19" s="62">
        <f t="shared" si="2"/>
        <v>0</v>
      </c>
      <c r="Z19" s="62">
        <f t="shared" si="2"/>
        <v>92.857142857142861</v>
      </c>
      <c r="AA19" s="62">
        <f t="shared" si="2"/>
        <v>0</v>
      </c>
      <c r="AB19" s="62">
        <f t="shared" si="2"/>
        <v>85.714285714285708</v>
      </c>
      <c r="AC19" s="62">
        <f>1/14*100</f>
        <v>7.1428571428571423</v>
      </c>
      <c r="AD19" s="166" t="s">
        <v>808</v>
      </c>
      <c r="AE19" s="166" t="s">
        <v>741</v>
      </c>
      <c r="AF19" s="73">
        <f t="shared" si="2"/>
        <v>85.714285714285708</v>
      </c>
      <c r="AG19" s="73">
        <f t="shared" si="2"/>
        <v>57.142857142857139</v>
      </c>
      <c r="AH19" s="73">
        <f t="shared" si="2"/>
        <v>21.428571428571427</v>
      </c>
      <c r="AI19" s="63">
        <f t="shared" si="2"/>
        <v>0</v>
      </c>
      <c r="AJ19" s="166" t="s">
        <v>809</v>
      </c>
      <c r="AK19" s="63">
        <f>SUM(AK4:AK17)</f>
        <v>842</v>
      </c>
      <c r="AL19" s="73">
        <f t="shared" si="2"/>
        <v>42.857142857142854</v>
      </c>
      <c r="AM19" s="63">
        <f t="shared" si="2"/>
        <v>50</v>
      </c>
      <c r="AN19" s="167" t="s">
        <v>810</v>
      </c>
      <c r="AO19" s="73">
        <f t="shared" si="2"/>
        <v>7.1428571428571423</v>
      </c>
      <c r="AP19" s="63">
        <f>SUM(AP4:AP17)</f>
        <v>60</v>
      </c>
      <c r="AQ19" s="167" t="s">
        <v>811</v>
      </c>
      <c r="AR19" s="63">
        <v>100</v>
      </c>
      <c r="AS19" s="63">
        <v>100</v>
      </c>
      <c r="AT19" s="73">
        <f t="shared" si="2"/>
        <v>14.285714285714285</v>
      </c>
      <c r="AU19" s="63" t="s">
        <v>1278</v>
      </c>
      <c r="AV19" s="67"/>
      <c r="AW19" s="67"/>
      <c r="AX19" s="67"/>
    </row>
    <row r="20" spans="1:50" ht="148.5" customHeight="1" x14ac:dyDescent="0.2">
      <c r="A20" s="58"/>
      <c r="B20" s="58"/>
      <c r="C20" s="3"/>
      <c r="D20" s="71"/>
      <c r="E20" s="3"/>
      <c r="F20" s="3"/>
      <c r="G20" s="3"/>
      <c r="H20" s="4"/>
      <c r="I20" s="3"/>
      <c r="J20" s="3"/>
      <c r="K20" s="3"/>
      <c r="L20" s="3"/>
      <c r="M20" s="3"/>
      <c r="N20" s="3"/>
      <c r="O20" s="3"/>
      <c r="P20" s="3"/>
      <c r="Q20" s="3"/>
      <c r="R20" s="3"/>
      <c r="S20" s="3"/>
      <c r="T20" s="3"/>
      <c r="U20" s="4"/>
      <c r="V20" s="3"/>
      <c r="W20" s="3"/>
      <c r="X20" s="3"/>
      <c r="Y20" s="3"/>
      <c r="Z20" s="3"/>
      <c r="AA20" s="3"/>
      <c r="AB20" s="3"/>
      <c r="AC20" s="3"/>
      <c r="AF20" s="53"/>
      <c r="AG20" s="53"/>
      <c r="AH20" s="53"/>
      <c r="AI20" s="53"/>
      <c r="AK20" s="53"/>
      <c r="AL20" s="53"/>
      <c r="AM20" s="53"/>
      <c r="AO20" s="167" t="s">
        <v>812</v>
      </c>
      <c r="AP20" s="53"/>
      <c r="AR20" s="53"/>
      <c r="AS20" s="166" t="s">
        <v>813</v>
      </c>
      <c r="AT20" s="53"/>
      <c r="AU20" s="168" t="s">
        <v>814</v>
      </c>
    </row>
    <row r="21" spans="1:50" ht="15" customHeight="1" x14ac:dyDescent="0.2">
      <c r="AD21" s="153"/>
      <c r="AE21" s="153"/>
      <c r="AJ21" s="153"/>
      <c r="AN21" s="155"/>
      <c r="AO21" s="156"/>
      <c r="AQ21" s="155"/>
      <c r="AS21" s="153"/>
    </row>
    <row r="22" spans="1:50" ht="15" customHeight="1" x14ac:dyDescent="0.2">
      <c r="AD22" s="153"/>
      <c r="AE22" s="153"/>
      <c r="AJ22" s="153"/>
      <c r="AN22" s="155"/>
      <c r="AQ22" s="155"/>
      <c r="AS22" s="153"/>
    </row>
    <row r="23" spans="1:50" ht="15" customHeight="1" x14ac:dyDescent="0.2">
      <c r="AD23" s="153"/>
      <c r="AE23" s="153"/>
      <c r="AJ23" s="153"/>
      <c r="AN23" s="155"/>
      <c r="AQ23" s="155"/>
      <c r="AS23" s="153"/>
    </row>
    <row r="24" spans="1:50" ht="15" customHeight="1" x14ac:dyDescent="0.2">
      <c r="AD24" s="153"/>
      <c r="AE24" s="153"/>
      <c r="AJ24" s="153"/>
      <c r="AN24" s="155"/>
      <c r="AQ24" s="155"/>
      <c r="AS24" s="153"/>
    </row>
    <row r="25" spans="1:50" ht="15" customHeight="1" x14ac:dyDescent="0.2">
      <c r="AD25" s="153"/>
      <c r="AE25" s="153"/>
      <c r="AJ25" s="153"/>
      <c r="AN25" s="155"/>
      <c r="AQ25" s="155"/>
      <c r="AS25" s="153"/>
    </row>
    <row r="26" spans="1:50" ht="15" customHeight="1" x14ac:dyDescent="0.2">
      <c r="AD26" s="153"/>
      <c r="AE26" s="153"/>
      <c r="AJ26" s="153"/>
      <c r="AN26" s="155"/>
      <c r="AQ26" s="155"/>
      <c r="AS26" s="153"/>
    </row>
    <row r="27" spans="1:50" ht="15" customHeight="1" x14ac:dyDescent="0.2">
      <c r="AD27" s="153"/>
      <c r="AE27" s="153"/>
      <c r="AJ27" s="153"/>
      <c r="AN27" s="155"/>
      <c r="AQ27" s="155"/>
      <c r="AS27" s="153"/>
    </row>
    <row r="28" spans="1:50" ht="15" customHeight="1" x14ac:dyDescent="0.2">
      <c r="AD28" s="153"/>
      <c r="AE28" s="153"/>
      <c r="AJ28" s="153"/>
      <c r="AN28" s="155"/>
      <c r="AQ28" s="155"/>
      <c r="AS28" s="153"/>
    </row>
    <row r="29" spans="1:50" ht="15" customHeight="1" x14ac:dyDescent="0.2">
      <c r="AD29" s="153"/>
      <c r="AE29" s="153"/>
      <c r="AJ29" s="153"/>
      <c r="AN29" s="155"/>
      <c r="AQ29" s="155"/>
      <c r="AS29" s="153"/>
    </row>
    <row r="30" spans="1:50" ht="15" customHeight="1" x14ac:dyDescent="0.2">
      <c r="AD30" s="153"/>
      <c r="AE30" s="153"/>
      <c r="AJ30" s="153"/>
      <c r="AN30" s="155"/>
      <c r="AQ30" s="155"/>
      <c r="AS30" s="153"/>
    </row>
    <row r="31" spans="1:50" ht="15" customHeight="1" x14ac:dyDescent="0.2">
      <c r="AD31" s="153"/>
      <c r="AE31" s="153"/>
      <c r="AJ31" s="153"/>
      <c r="AN31" s="155"/>
      <c r="AQ31" s="155"/>
      <c r="AS31" s="153"/>
    </row>
    <row r="32" spans="1:50" ht="15" customHeight="1" x14ac:dyDescent="0.2">
      <c r="E32" s="2">
        <v>95.642857142857139</v>
      </c>
      <c r="F32" s="2">
        <v>92.857142857142861</v>
      </c>
      <c r="G32" s="2">
        <v>0</v>
      </c>
      <c r="H32" s="7">
        <v>92.857142857142861</v>
      </c>
      <c r="I32" s="2">
        <v>0</v>
      </c>
      <c r="J32" s="2">
        <v>0</v>
      </c>
      <c r="K32" s="2">
        <v>100</v>
      </c>
      <c r="L32" s="2">
        <v>0</v>
      </c>
      <c r="M32" s="2">
        <v>100</v>
      </c>
      <c r="N32" s="2">
        <v>0</v>
      </c>
      <c r="O32" s="2">
        <v>0</v>
      </c>
      <c r="P32" s="2">
        <v>7.1428571428571423</v>
      </c>
      <c r="Q32" s="2">
        <v>0</v>
      </c>
      <c r="R32" s="2">
        <v>0</v>
      </c>
      <c r="S32" s="2">
        <v>0</v>
      </c>
      <c r="T32" s="2">
        <v>0</v>
      </c>
      <c r="U32" s="7">
        <v>0</v>
      </c>
      <c r="V32" s="2">
        <v>64.285714285714292</v>
      </c>
      <c r="W32" s="2">
        <v>85.714285714285708</v>
      </c>
      <c r="X32" s="2">
        <v>0</v>
      </c>
      <c r="Y32" s="2">
        <v>0</v>
      </c>
      <c r="Z32" s="2">
        <v>92.857142857142861</v>
      </c>
      <c r="AA32" s="2">
        <v>0</v>
      </c>
      <c r="AB32" s="2">
        <v>85.714285714285708</v>
      </c>
      <c r="AC32" s="2">
        <v>7.1428571428571423</v>
      </c>
      <c r="AD32" s="153" t="s">
        <v>808</v>
      </c>
      <c r="AE32" s="153" t="s">
        <v>741</v>
      </c>
      <c r="AF32" s="7">
        <v>85.714285714285708</v>
      </c>
      <c r="AG32" s="7">
        <v>57.142857142857139</v>
      </c>
      <c r="AH32" s="7">
        <v>21.428571428571427</v>
      </c>
      <c r="AI32" s="7">
        <v>0</v>
      </c>
      <c r="AJ32" s="153" t="s">
        <v>809</v>
      </c>
      <c r="AK32" s="7">
        <v>842</v>
      </c>
      <c r="AL32" s="7">
        <v>42.857142857142854</v>
      </c>
      <c r="AM32" s="7">
        <v>50</v>
      </c>
      <c r="AN32" s="155" t="s">
        <v>810</v>
      </c>
      <c r="AO32" s="7">
        <v>7.1428571428571423</v>
      </c>
      <c r="AP32" s="7">
        <v>60</v>
      </c>
      <c r="AQ32" s="155" t="s">
        <v>811</v>
      </c>
      <c r="AR32" s="7">
        <v>100</v>
      </c>
      <c r="AS32" s="153">
        <v>100</v>
      </c>
      <c r="AT32" s="7">
        <v>14.285714285714285</v>
      </c>
      <c r="AU32" s="7" t="s">
        <v>1278</v>
      </c>
    </row>
    <row r="33" spans="30:45" ht="15" customHeight="1" x14ac:dyDescent="0.2">
      <c r="AD33" s="154"/>
      <c r="AE33" s="154"/>
      <c r="AJ33" s="154"/>
      <c r="AN33" s="156"/>
      <c r="AQ33" s="156"/>
      <c r="AS33" s="154"/>
    </row>
  </sheetData>
  <mergeCells count="37">
    <mergeCell ref="H1:J1"/>
    <mergeCell ref="K1:L1"/>
    <mergeCell ref="M1:O1"/>
    <mergeCell ref="E2:E3"/>
    <mergeCell ref="F2:G2"/>
    <mergeCell ref="H2:J2"/>
    <mergeCell ref="K2:L2"/>
    <mergeCell ref="M2:O2"/>
    <mergeCell ref="P1:V1"/>
    <mergeCell ref="Z2:AA2"/>
    <mergeCell ref="AB2:AC2"/>
    <mergeCell ref="AD2:AD3"/>
    <mergeCell ref="W1:Y1"/>
    <mergeCell ref="Z1:AA1"/>
    <mergeCell ref="AB1:AC1"/>
    <mergeCell ref="AU2:AU3"/>
    <mergeCell ref="A4:A17"/>
    <mergeCell ref="B4:B17"/>
    <mergeCell ref="AO2:AO3"/>
    <mergeCell ref="AP2:AP3"/>
    <mergeCell ref="AQ2:AQ3"/>
    <mergeCell ref="AR2:AR3"/>
    <mergeCell ref="AS2:AS3"/>
    <mergeCell ref="AT2:AT3"/>
    <mergeCell ref="AG2:AI2"/>
    <mergeCell ref="AJ2:AJ3"/>
    <mergeCell ref="AK2:AK3"/>
    <mergeCell ref="AL2:AL3"/>
    <mergeCell ref="P2:V2"/>
    <mergeCell ref="A1:D3"/>
    <mergeCell ref="F1:G1"/>
    <mergeCell ref="AM2:AM3"/>
    <mergeCell ref="AN2:AN3"/>
    <mergeCell ref="W2:Y2"/>
    <mergeCell ref="AG1:AI1"/>
    <mergeCell ref="AE2:AE3"/>
    <mergeCell ref="AF2:AF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92D050"/>
  </sheetPr>
  <dimension ref="A1:AX22"/>
  <sheetViews>
    <sheetView zoomScale="98" zoomScaleNormal="98" workbookViewId="0">
      <pane xSplit="3" ySplit="3" topLeftCell="Z10" activePane="bottomRight" state="frozen"/>
      <selection pane="topRight" activeCell="D1" sqref="D1"/>
      <selection pane="bottomLeft" activeCell="A4" sqref="A4"/>
      <selection pane="bottomRight" activeCell="AU19" sqref="AU19"/>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138.75"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62.25" customHeight="1" x14ac:dyDescent="0.2">
      <c r="A4" s="251" t="s">
        <v>273</v>
      </c>
      <c r="B4" s="252" t="s">
        <v>274</v>
      </c>
      <c r="C4" s="5">
        <v>1</v>
      </c>
      <c r="D4" s="8" t="s">
        <v>275</v>
      </c>
      <c r="E4" s="3"/>
      <c r="F4" s="3"/>
      <c r="G4" s="3"/>
      <c r="H4" s="3"/>
      <c r="I4" s="3"/>
      <c r="J4" s="3"/>
      <c r="K4" s="3"/>
      <c r="L4" s="3"/>
      <c r="M4" s="3"/>
      <c r="N4" s="3"/>
      <c r="O4" s="3"/>
      <c r="P4" s="3"/>
      <c r="Q4" s="3"/>
      <c r="R4" s="3"/>
      <c r="S4" s="3"/>
      <c r="T4" s="3"/>
      <c r="U4" s="3"/>
      <c r="V4" s="3"/>
      <c r="W4" s="3"/>
      <c r="X4" s="3"/>
      <c r="Y4" s="3"/>
      <c r="Z4" s="3"/>
      <c r="AA4" s="3"/>
      <c r="AB4" s="3"/>
      <c r="AC4" s="3"/>
      <c r="AD4" s="4"/>
      <c r="AE4" s="4"/>
      <c r="AF4" s="4"/>
      <c r="AG4" s="4"/>
      <c r="AH4" s="4"/>
      <c r="AI4" s="4"/>
      <c r="AJ4" s="4"/>
      <c r="AK4" s="4"/>
      <c r="AL4" s="4"/>
      <c r="AM4" s="4"/>
      <c r="AN4" s="4"/>
      <c r="AO4" s="4"/>
      <c r="AP4" s="4"/>
      <c r="AQ4" s="4"/>
      <c r="AR4" s="4"/>
      <c r="AS4" s="4"/>
      <c r="AT4" s="4"/>
      <c r="AU4" s="4"/>
      <c r="AV4" s="1"/>
      <c r="AW4" s="1"/>
      <c r="AX4" s="1"/>
    </row>
    <row r="5" spans="1:50" ht="28.5" customHeight="1" x14ac:dyDescent="0.2">
      <c r="A5" s="251"/>
      <c r="B5" s="252"/>
      <c r="C5" s="5">
        <v>2</v>
      </c>
      <c r="D5" s="8" t="s">
        <v>276</v>
      </c>
      <c r="E5" s="36">
        <v>0.98</v>
      </c>
      <c r="F5" s="3" t="s">
        <v>2</v>
      </c>
      <c r="G5" s="3"/>
      <c r="H5" s="3" t="s">
        <v>2</v>
      </c>
      <c r="I5" s="3"/>
      <c r="J5" s="3"/>
      <c r="K5" s="3" t="s">
        <v>2</v>
      </c>
      <c r="L5" s="3"/>
      <c r="M5" s="3" t="s">
        <v>2</v>
      </c>
      <c r="N5" s="3"/>
      <c r="O5" s="3"/>
      <c r="P5" s="3"/>
      <c r="Q5" s="3"/>
      <c r="R5" s="3"/>
      <c r="S5" s="3"/>
      <c r="T5" s="3"/>
      <c r="U5" s="3"/>
      <c r="V5" s="3" t="s">
        <v>427</v>
      </c>
      <c r="W5" s="3" t="s">
        <v>2</v>
      </c>
      <c r="X5" s="3"/>
      <c r="Y5" s="3"/>
      <c r="Z5" s="3" t="s">
        <v>2</v>
      </c>
      <c r="AA5" s="3"/>
      <c r="AB5" s="3" t="s">
        <v>2</v>
      </c>
      <c r="AC5" s="3"/>
      <c r="AD5" s="4" t="s">
        <v>742</v>
      </c>
      <c r="AE5" s="4" t="s">
        <v>427</v>
      </c>
      <c r="AF5" s="4" t="s">
        <v>2</v>
      </c>
      <c r="AG5" s="4" t="s">
        <v>2</v>
      </c>
      <c r="AH5" s="4"/>
      <c r="AI5" s="4"/>
      <c r="AJ5" s="4" t="s">
        <v>555</v>
      </c>
      <c r="AK5" s="4">
        <v>491</v>
      </c>
      <c r="AL5" s="4" t="s">
        <v>2</v>
      </c>
      <c r="AM5" s="4"/>
      <c r="AN5" s="4" t="s">
        <v>743</v>
      </c>
      <c r="AO5" s="4" t="s">
        <v>427</v>
      </c>
      <c r="AP5" s="4">
        <v>4</v>
      </c>
      <c r="AQ5" s="4" t="s">
        <v>430</v>
      </c>
      <c r="AR5" s="4" t="s">
        <v>2</v>
      </c>
      <c r="AS5" s="4" t="s">
        <v>2</v>
      </c>
      <c r="AT5" s="4" t="s">
        <v>2</v>
      </c>
      <c r="AU5" s="4" t="s">
        <v>744</v>
      </c>
      <c r="AV5" s="1"/>
      <c r="AW5" s="1"/>
      <c r="AX5" s="1"/>
    </row>
    <row r="6" spans="1:50" ht="28.5" customHeight="1" x14ac:dyDescent="0.2">
      <c r="A6" s="251"/>
      <c r="B6" s="252"/>
      <c r="C6" s="5">
        <v>3</v>
      </c>
      <c r="D6" s="8" t="s">
        <v>277</v>
      </c>
      <c r="E6" s="36">
        <v>0.9</v>
      </c>
      <c r="F6" s="3" t="s">
        <v>2</v>
      </c>
      <c r="G6" s="3"/>
      <c r="H6" s="3" t="s">
        <v>2</v>
      </c>
      <c r="I6" s="3"/>
      <c r="J6" s="3"/>
      <c r="K6" s="3" t="s">
        <v>2</v>
      </c>
      <c r="L6" s="3"/>
      <c r="M6" s="3" t="s">
        <v>2</v>
      </c>
      <c r="N6" s="3"/>
      <c r="O6" s="3"/>
      <c r="P6" s="3"/>
      <c r="Q6" s="3"/>
      <c r="R6" s="3"/>
      <c r="S6" s="3"/>
      <c r="T6" s="3"/>
      <c r="U6" s="4" t="s">
        <v>745</v>
      </c>
      <c r="V6" s="3"/>
      <c r="W6" s="3" t="s">
        <v>2</v>
      </c>
      <c r="X6" s="3"/>
      <c r="Y6" s="3"/>
      <c r="Z6" s="3" t="s">
        <v>2</v>
      </c>
      <c r="AA6" s="3"/>
      <c r="AB6" s="3" t="s">
        <v>2</v>
      </c>
      <c r="AC6" s="3"/>
      <c r="AD6" s="4" t="s">
        <v>746</v>
      </c>
      <c r="AE6" s="4" t="s">
        <v>427</v>
      </c>
      <c r="AF6" s="4" t="s">
        <v>2</v>
      </c>
      <c r="AG6" s="4"/>
      <c r="AH6" s="4" t="s">
        <v>2</v>
      </c>
      <c r="AI6" s="4"/>
      <c r="AJ6" s="4" t="s">
        <v>509</v>
      </c>
      <c r="AK6" s="4">
        <v>15</v>
      </c>
      <c r="AL6" s="4" t="s">
        <v>427</v>
      </c>
      <c r="AM6" s="4" t="s">
        <v>2</v>
      </c>
      <c r="AN6" s="4" t="s">
        <v>747</v>
      </c>
      <c r="AO6" s="4" t="s">
        <v>427</v>
      </c>
      <c r="AP6" s="4">
        <v>2</v>
      </c>
      <c r="AQ6" s="4" t="s">
        <v>748</v>
      </c>
      <c r="AR6" s="4" t="s">
        <v>749</v>
      </c>
      <c r="AS6" s="4" t="s">
        <v>750</v>
      </c>
      <c r="AT6" s="4" t="s">
        <v>427</v>
      </c>
      <c r="AU6" s="4" t="s">
        <v>751</v>
      </c>
      <c r="AV6" s="1"/>
      <c r="AW6" s="1"/>
      <c r="AX6" s="1"/>
    </row>
    <row r="7" spans="1:50" ht="28.5" customHeight="1" x14ac:dyDescent="0.2">
      <c r="A7" s="251"/>
      <c r="B7" s="252"/>
      <c r="C7" s="5">
        <v>4</v>
      </c>
      <c r="D7" s="8" t="s">
        <v>278</v>
      </c>
      <c r="E7" s="36">
        <v>1</v>
      </c>
      <c r="F7" s="3" t="s">
        <v>2</v>
      </c>
      <c r="G7" s="3"/>
      <c r="H7" s="3" t="s">
        <v>2</v>
      </c>
      <c r="I7" s="3"/>
      <c r="J7" s="3"/>
      <c r="K7" s="3"/>
      <c r="L7" s="4" t="s">
        <v>752</v>
      </c>
      <c r="M7" s="3" t="s">
        <v>2</v>
      </c>
      <c r="N7" s="3"/>
      <c r="O7" s="3"/>
      <c r="P7" s="3"/>
      <c r="Q7" s="3"/>
      <c r="R7" s="3"/>
      <c r="S7" s="3"/>
      <c r="T7" s="3"/>
      <c r="U7" s="3"/>
      <c r="V7" s="3" t="s">
        <v>427</v>
      </c>
      <c r="W7" s="3" t="s">
        <v>2</v>
      </c>
      <c r="X7" s="3"/>
      <c r="Y7" s="3"/>
      <c r="Z7" s="3" t="s">
        <v>2</v>
      </c>
      <c r="AA7" s="3"/>
      <c r="AB7" s="3" t="s">
        <v>2</v>
      </c>
      <c r="AC7" s="3"/>
      <c r="AD7" s="4" t="s">
        <v>456</v>
      </c>
      <c r="AE7" s="4"/>
      <c r="AF7" s="4" t="s">
        <v>2</v>
      </c>
      <c r="AG7" s="4"/>
      <c r="AH7" s="4" t="s">
        <v>2</v>
      </c>
      <c r="AI7" s="4"/>
      <c r="AJ7" s="4" t="s">
        <v>753</v>
      </c>
      <c r="AK7" s="4">
        <v>25</v>
      </c>
      <c r="AL7" s="4" t="s">
        <v>2</v>
      </c>
      <c r="AM7" s="4" t="s">
        <v>2</v>
      </c>
      <c r="AN7" s="4" t="s">
        <v>754</v>
      </c>
      <c r="AO7" s="4" t="s">
        <v>427</v>
      </c>
      <c r="AP7" s="4">
        <v>4</v>
      </c>
      <c r="AQ7" s="4" t="s">
        <v>469</v>
      </c>
      <c r="AR7" s="4" t="s">
        <v>755</v>
      </c>
      <c r="AS7" s="4" t="s">
        <v>756</v>
      </c>
      <c r="AT7" s="4" t="s">
        <v>427</v>
      </c>
      <c r="AU7" s="4" t="s">
        <v>744</v>
      </c>
      <c r="AV7" s="1"/>
      <c r="AW7" s="1"/>
      <c r="AX7" s="1"/>
    </row>
    <row r="8" spans="1:50" ht="28.5" customHeight="1" x14ac:dyDescent="0.2">
      <c r="A8" s="251"/>
      <c r="B8" s="252"/>
      <c r="C8" s="5">
        <v>5</v>
      </c>
      <c r="D8" s="8" t="s">
        <v>279</v>
      </c>
      <c r="E8" s="36">
        <v>1</v>
      </c>
      <c r="F8" s="3" t="s">
        <v>2</v>
      </c>
      <c r="G8" s="3"/>
      <c r="H8" s="3" t="s">
        <v>2</v>
      </c>
      <c r="I8" s="3"/>
      <c r="J8" s="3"/>
      <c r="K8" s="3" t="s">
        <v>2</v>
      </c>
      <c r="L8" s="3"/>
      <c r="M8" s="3" t="s">
        <v>2</v>
      </c>
      <c r="N8" s="3"/>
      <c r="O8" s="3"/>
      <c r="P8" s="3"/>
      <c r="Q8" s="3"/>
      <c r="R8" s="3"/>
      <c r="S8" s="3"/>
      <c r="T8" s="3"/>
      <c r="U8" s="3"/>
      <c r="V8" s="3" t="s">
        <v>427</v>
      </c>
      <c r="W8" s="3" t="s">
        <v>2</v>
      </c>
      <c r="X8" s="3"/>
      <c r="Y8" s="3"/>
      <c r="Z8" s="3" t="s">
        <v>2</v>
      </c>
      <c r="AA8" s="3"/>
      <c r="AB8" s="3" t="s">
        <v>2</v>
      </c>
      <c r="AC8" s="3"/>
      <c r="AD8" s="4" t="s">
        <v>757</v>
      </c>
      <c r="AE8" s="4"/>
      <c r="AF8" s="4" t="s">
        <v>2</v>
      </c>
      <c r="AG8" s="4"/>
      <c r="AH8" s="4" t="s">
        <v>2</v>
      </c>
      <c r="AI8" s="4"/>
      <c r="AJ8" s="4" t="s">
        <v>758</v>
      </c>
      <c r="AK8" s="4">
        <v>104</v>
      </c>
      <c r="AL8" s="4" t="s">
        <v>2</v>
      </c>
      <c r="AM8" s="4" t="s">
        <v>2</v>
      </c>
      <c r="AN8" s="4" t="s">
        <v>759</v>
      </c>
      <c r="AO8" s="4" t="s">
        <v>427</v>
      </c>
      <c r="AP8" s="4">
        <v>6</v>
      </c>
      <c r="AQ8" s="4" t="s">
        <v>760</v>
      </c>
      <c r="AR8" s="4" t="s">
        <v>2</v>
      </c>
      <c r="AS8" s="4" t="s">
        <v>2</v>
      </c>
      <c r="AT8" s="4" t="s">
        <v>427</v>
      </c>
      <c r="AU8" s="4" t="s">
        <v>607</v>
      </c>
      <c r="AV8" s="1"/>
      <c r="AW8" s="1"/>
      <c r="AX8" s="1"/>
    </row>
    <row r="9" spans="1:50" ht="28.5" customHeight="1" x14ac:dyDescent="0.2">
      <c r="A9" s="251"/>
      <c r="B9" s="252"/>
      <c r="C9" s="5">
        <v>6</v>
      </c>
      <c r="D9" s="8" t="s">
        <v>280</v>
      </c>
      <c r="E9" s="36">
        <v>1</v>
      </c>
      <c r="F9" s="3" t="s">
        <v>2</v>
      </c>
      <c r="G9" s="3"/>
      <c r="H9" s="3" t="s">
        <v>2</v>
      </c>
      <c r="I9" s="3"/>
      <c r="J9" s="3"/>
      <c r="K9" s="3" t="s">
        <v>2</v>
      </c>
      <c r="L9" s="3"/>
      <c r="M9" s="3" t="s">
        <v>2</v>
      </c>
      <c r="N9" s="3"/>
      <c r="O9" s="3"/>
      <c r="P9" s="3"/>
      <c r="Q9" s="3"/>
      <c r="R9" s="3"/>
      <c r="S9" s="3"/>
      <c r="T9" s="3"/>
      <c r="U9" s="3"/>
      <c r="V9" s="3" t="s">
        <v>427</v>
      </c>
      <c r="W9" s="3" t="s">
        <v>2</v>
      </c>
      <c r="X9" s="3"/>
      <c r="Y9" s="3"/>
      <c r="Z9" s="3" t="s">
        <v>2</v>
      </c>
      <c r="AA9" s="3"/>
      <c r="AB9" s="3" t="s">
        <v>2</v>
      </c>
      <c r="AC9" s="3"/>
      <c r="AD9" s="4"/>
      <c r="AE9" s="4" t="s">
        <v>761</v>
      </c>
      <c r="AF9" s="4" t="s">
        <v>2</v>
      </c>
      <c r="AG9" s="4" t="s">
        <v>2</v>
      </c>
      <c r="AH9" s="4"/>
      <c r="AI9" s="4"/>
      <c r="AJ9" s="4"/>
      <c r="AK9" s="4">
        <v>162</v>
      </c>
      <c r="AL9" s="4" t="s">
        <v>427</v>
      </c>
      <c r="AM9" s="4" t="s">
        <v>427</v>
      </c>
      <c r="AN9" s="4">
        <v>2015</v>
      </c>
      <c r="AO9" s="4" t="s">
        <v>427</v>
      </c>
      <c r="AP9" s="4">
        <v>6</v>
      </c>
      <c r="AQ9" s="4"/>
      <c r="AR9" s="4" t="s">
        <v>762</v>
      </c>
      <c r="AS9" s="4" t="s">
        <v>2</v>
      </c>
      <c r="AT9" s="4" t="s">
        <v>427</v>
      </c>
      <c r="AU9" s="4" t="s">
        <v>550</v>
      </c>
      <c r="AV9" s="1"/>
      <c r="AW9" s="1"/>
      <c r="AX9" s="1"/>
    </row>
    <row r="10" spans="1:50" ht="28.5" customHeight="1" x14ac:dyDescent="0.2">
      <c r="A10" s="251"/>
      <c r="B10" s="252"/>
      <c r="C10" s="5">
        <v>7</v>
      </c>
      <c r="D10" s="8" t="s">
        <v>281</v>
      </c>
      <c r="E10" s="36">
        <v>1</v>
      </c>
      <c r="F10" s="3" t="s">
        <v>2</v>
      </c>
      <c r="G10" s="3"/>
      <c r="H10" s="3" t="s">
        <v>2</v>
      </c>
      <c r="I10" s="3"/>
      <c r="J10" s="3"/>
      <c r="K10" s="3" t="s">
        <v>2</v>
      </c>
      <c r="L10" s="3"/>
      <c r="M10" s="3" t="s">
        <v>2</v>
      </c>
      <c r="N10" s="3"/>
      <c r="O10" s="3"/>
      <c r="P10" s="3"/>
      <c r="Q10" s="3"/>
      <c r="R10" s="3"/>
      <c r="S10" s="3"/>
      <c r="T10" s="3"/>
      <c r="U10" s="3"/>
      <c r="V10" s="3" t="s">
        <v>427</v>
      </c>
      <c r="W10" s="3" t="s">
        <v>2</v>
      </c>
      <c r="X10" s="3"/>
      <c r="Y10" s="3"/>
      <c r="Z10" s="3" t="s">
        <v>2</v>
      </c>
      <c r="AA10" s="3"/>
      <c r="AB10" s="3" t="s">
        <v>2</v>
      </c>
      <c r="AC10" s="3"/>
      <c r="AD10" s="4"/>
      <c r="AE10" s="4" t="s">
        <v>763</v>
      </c>
      <c r="AF10" s="4" t="s">
        <v>2</v>
      </c>
      <c r="AG10" s="4"/>
      <c r="AH10" s="4" t="s">
        <v>2</v>
      </c>
      <c r="AI10" s="4"/>
      <c r="AJ10" s="4" t="s">
        <v>764</v>
      </c>
      <c r="AK10" s="4">
        <v>33</v>
      </c>
      <c r="AL10" s="4" t="s">
        <v>2</v>
      </c>
      <c r="AM10" s="4" t="s">
        <v>2</v>
      </c>
      <c r="AN10" s="4" t="s">
        <v>765</v>
      </c>
      <c r="AO10" s="4" t="s">
        <v>427</v>
      </c>
      <c r="AP10" s="4">
        <v>4</v>
      </c>
      <c r="AQ10" s="4"/>
      <c r="AR10" s="4" t="s">
        <v>766</v>
      </c>
      <c r="AS10" s="4" t="s">
        <v>767</v>
      </c>
      <c r="AT10" s="4" t="s">
        <v>427</v>
      </c>
      <c r="AU10" s="4" t="s">
        <v>607</v>
      </c>
      <c r="AV10" s="1"/>
      <c r="AW10" s="1"/>
      <c r="AX10" s="1"/>
    </row>
    <row r="11" spans="1:50" ht="28.5" customHeight="1" x14ac:dyDescent="0.2">
      <c r="A11" s="251"/>
      <c r="B11" s="252"/>
      <c r="C11" s="5">
        <v>8</v>
      </c>
      <c r="D11" s="8" t="s">
        <v>282</v>
      </c>
      <c r="E11" s="36">
        <v>1</v>
      </c>
      <c r="F11" s="3" t="s">
        <v>2</v>
      </c>
      <c r="G11" s="3"/>
      <c r="H11" s="3" t="s">
        <v>2</v>
      </c>
      <c r="I11" s="3"/>
      <c r="J11" s="3"/>
      <c r="K11" s="3" t="s">
        <v>2</v>
      </c>
      <c r="L11" s="3"/>
      <c r="M11" s="3" t="s">
        <v>2</v>
      </c>
      <c r="N11" s="3"/>
      <c r="O11" s="3"/>
      <c r="P11" s="3"/>
      <c r="Q11" s="3"/>
      <c r="R11" s="3"/>
      <c r="S11" s="3"/>
      <c r="T11" s="3"/>
      <c r="U11" s="3"/>
      <c r="V11" s="3" t="s">
        <v>427</v>
      </c>
      <c r="W11" s="3"/>
      <c r="X11" s="3"/>
      <c r="Y11" s="3"/>
      <c r="Z11" s="3" t="s">
        <v>2</v>
      </c>
      <c r="AA11" s="3"/>
      <c r="AB11" s="3" t="s">
        <v>2</v>
      </c>
      <c r="AC11" s="3"/>
      <c r="AD11" s="4" t="s">
        <v>768</v>
      </c>
      <c r="AE11" s="4" t="s">
        <v>769</v>
      </c>
      <c r="AF11" s="4" t="s">
        <v>2</v>
      </c>
      <c r="AG11" s="4" t="s">
        <v>770</v>
      </c>
      <c r="AH11" s="4" t="s">
        <v>771</v>
      </c>
      <c r="AI11" s="4"/>
      <c r="AJ11" s="4" t="s">
        <v>772</v>
      </c>
      <c r="AK11" s="4">
        <v>18</v>
      </c>
      <c r="AL11" s="4" t="s">
        <v>427</v>
      </c>
      <c r="AM11" s="4" t="s">
        <v>2</v>
      </c>
      <c r="AN11" s="4" t="s">
        <v>773</v>
      </c>
      <c r="AO11" s="4" t="s">
        <v>427</v>
      </c>
      <c r="AP11" s="4">
        <v>3</v>
      </c>
      <c r="AQ11" s="4" t="s">
        <v>774</v>
      </c>
      <c r="AR11" s="4" t="s">
        <v>2</v>
      </c>
      <c r="AS11" s="4" t="s">
        <v>775</v>
      </c>
      <c r="AT11" s="4" t="s">
        <v>427</v>
      </c>
      <c r="AU11" s="4" t="s">
        <v>607</v>
      </c>
      <c r="AV11" s="1"/>
      <c r="AW11" s="1"/>
      <c r="AX11" s="1"/>
    </row>
    <row r="12" spans="1:50" ht="28.5" customHeight="1" x14ac:dyDescent="0.2">
      <c r="A12" s="251"/>
      <c r="B12" s="252"/>
      <c r="C12" s="5">
        <v>9</v>
      </c>
      <c r="D12" s="8" t="s">
        <v>283</v>
      </c>
      <c r="E12" s="36">
        <v>1</v>
      </c>
      <c r="F12" s="3" t="s">
        <v>2</v>
      </c>
      <c r="G12" s="3"/>
      <c r="H12" s="3" t="s">
        <v>494</v>
      </c>
      <c r="I12" s="3"/>
      <c r="J12" s="3"/>
      <c r="K12" s="3" t="s">
        <v>2</v>
      </c>
      <c r="L12" s="3"/>
      <c r="M12" s="3" t="s">
        <v>2</v>
      </c>
      <c r="N12" s="3"/>
      <c r="O12" s="3"/>
      <c r="P12" s="3"/>
      <c r="Q12" s="3"/>
      <c r="R12" s="3"/>
      <c r="S12" s="3"/>
      <c r="T12" s="3"/>
      <c r="U12" s="3"/>
      <c r="V12" s="3" t="s">
        <v>427</v>
      </c>
      <c r="W12" s="3" t="s">
        <v>2</v>
      </c>
      <c r="X12" s="3"/>
      <c r="Y12" s="3"/>
      <c r="Z12" s="3" t="s">
        <v>2</v>
      </c>
      <c r="AA12" s="3"/>
      <c r="AB12" s="3" t="s">
        <v>2</v>
      </c>
      <c r="AC12" s="3"/>
      <c r="AD12" s="4" t="s">
        <v>776</v>
      </c>
      <c r="AE12" s="4" t="s">
        <v>427</v>
      </c>
      <c r="AF12" s="4" t="s">
        <v>2</v>
      </c>
      <c r="AG12" s="4"/>
      <c r="AH12" s="4" t="s">
        <v>2</v>
      </c>
      <c r="AI12" s="4"/>
      <c r="AJ12" s="4" t="s">
        <v>777</v>
      </c>
      <c r="AK12" s="4">
        <v>14</v>
      </c>
      <c r="AL12" s="4" t="s">
        <v>427</v>
      </c>
      <c r="AM12" s="4" t="s">
        <v>427</v>
      </c>
      <c r="AN12" s="4" t="s">
        <v>778</v>
      </c>
      <c r="AO12" s="4" t="s">
        <v>427</v>
      </c>
      <c r="AP12" s="4">
        <v>4</v>
      </c>
      <c r="AQ12" s="4" t="s">
        <v>619</v>
      </c>
      <c r="AR12" s="4" t="s">
        <v>2</v>
      </c>
      <c r="AS12" s="4" t="s">
        <v>779</v>
      </c>
      <c r="AT12" s="4" t="s">
        <v>427</v>
      </c>
      <c r="AU12" s="4" t="s">
        <v>607</v>
      </c>
      <c r="AV12" s="1"/>
      <c r="AW12" s="1"/>
      <c r="AX12" s="1"/>
    </row>
    <row r="13" spans="1:50" ht="28.5" customHeight="1" x14ac:dyDescent="0.2">
      <c r="A13" s="251"/>
      <c r="B13" s="252"/>
      <c r="C13" s="5">
        <v>10</v>
      </c>
      <c r="D13" s="8" t="s">
        <v>284</v>
      </c>
      <c r="E13" s="36">
        <v>1</v>
      </c>
      <c r="F13" s="3" t="s">
        <v>2</v>
      </c>
      <c r="G13" s="3"/>
      <c r="H13" s="3" t="s">
        <v>2</v>
      </c>
      <c r="I13" s="3"/>
      <c r="J13" s="3"/>
      <c r="K13" s="3" t="s">
        <v>2</v>
      </c>
      <c r="L13" s="3"/>
      <c r="M13" s="3" t="s">
        <v>2</v>
      </c>
      <c r="N13" s="3"/>
      <c r="O13" s="3"/>
      <c r="P13" s="3"/>
      <c r="Q13" s="3"/>
      <c r="R13" s="3"/>
      <c r="S13" s="3"/>
      <c r="T13" s="3"/>
      <c r="U13" s="3"/>
      <c r="V13" s="3" t="s">
        <v>427</v>
      </c>
      <c r="W13" s="3" t="s">
        <v>2</v>
      </c>
      <c r="X13" s="3"/>
      <c r="Y13" s="3"/>
      <c r="Z13" s="3" t="s">
        <v>2</v>
      </c>
      <c r="AA13" s="3"/>
      <c r="AB13" s="3" t="s">
        <v>2</v>
      </c>
      <c r="AC13" s="3"/>
      <c r="AD13" s="4" t="s">
        <v>780</v>
      </c>
      <c r="AE13" s="4" t="s">
        <v>781</v>
      </c>
      <c r="AF13" s="4" t="s">
        <v>2</v>
      </c>
      <c r="AG13" s="4"/>
      <c r="AH13" s="4" t="s">
        <v>2</v>
      </c>
      <c r="AI13" s="4"/>
      <c r="AJ13" s="4" t="s">
        <v>782</v>
      </c>
      <c r="AK13" s="4">
        <v>10</v>
      </c>
      <c r="AL13" s="4" t="s">
        <v>427</v>
      </c>
      <c r="AM13" s="4" t="s">
        <v>427</v>
      </c>
      <c r="AN13" s="4" t="s">
        <v>783</v>
      </c>
      <c r="AO13" s="4" t="s">
        <v>427</v>
      </c>
      <c r="AP13" s="4">
        <v>1</v>
      </c>
      <c r="AQ13" s="4" t="s">
        <v>784</v>
      </c>
      <c r="AR13" s="4" t="s">
        <v>2</v>
      </c>
      <c r="AS13" s="4" t="s">
        <v>785</v>
      </c>
      <c r="AT13" s="4" t="s">
        <v>427</v>
      </c>
      <c r="AU13" s="4" t="s">
        <v>607</v>
      </c>
      <c r="AV13" s="1"/>
      <c r="AW13" s="1"/>
      <c r="AX13" s="1"/>
    </row>
    <row r="14" spans="1:50" ht="28.5" customHeight="1" x14ac:dyDescent="0.2">
      <c r="A14" s="251"/>
      <c r="B14" s="252"/>
      <c r="C14" s="5">
        <v>11</v>
      </c>
      <c r="D14" s="8" t="s">
        <v>285</v>
      </c>
      <c r="E14" s="36">
        <v>1</v>
      </c>
      <c r="F14" s="3" t="s">
        <v>2</v>
      </c>
      <c r="G14" s="3"/>
      <c r="H14" s="3" t="s">
        <v>2</v>
      </c>
      <c r="I14" s="3"/>
      <c r="J14" s="3"/>
      <c r="K14" s="3" t="s">
        <v>2</v>
      </c>
      <c r="L14" s="3"/>
      <c r="M14" s="3" t="s">
        <v>2</v>
      </c>
      <c r="N14" s="3"/>
      <c r="O14" s="3"/>
      <c r="P14" s="3"/>
      <c r="Q14" s="3"/>
      <c r="R14" s="3"/>
      <c r="S14" s="3"/>
      <c r="T14" s="3"/>
      <c r="U14" s="3"/>
      <c r="V14" s="3" t="s">
        <v>427</v>
      </c>
      <c r="W14" s="3" t="s">
        <v>2</v>
      </c>
      <c r="X14" s="3"/>
      <c r="Y14" s="3"/>
      <c r="Z14" s="3" t="s">
        <v>2</v>
      </c>
      <c r="AA14" s="3"/>
      <c r="AB14" s="3" t="s">
        <v>2</v>
      </c>
      <c r="AC14" s="3"/>
      <c r="AD14" s="4" t="s">
        <v>786</v>
      </c>
      <c r="AE14" s="4" t="s">
        <v>787</v>
      </c>
      <c r="AF14" s="4" t="s">
        <v>2</v>
      </c>
      <c r="AG14" s="4"/>
      <c r="AH14" s="4" t="s">
        <v>2</v>
      </c>
      <c r="AI14" s="4"/>
      <c r="AJ14" s="4" t="s">
        <v>788</v>
      </c>
      <c r="AK14" s="4">
        <v>10</v>
      </c>
      <c r="AL14" s="4" t="s">
        <v>427</v>
      </c>
      <c r="AM14" s="4"/>
      <c r="AN14" s="4" t="s">
        <v>789</v>
      </c>
      <c r="AO14" s="4" t="s">
        <v>427</v>
      </c>
      <c r="AP14" s="4">
        <v>2</v>
      </c>
      <c r="AQ14" s="4" t="s">
        <v>469</v>
      </c>
      <c r="AR14" s="4" t="s">
        <v>2</v>
      </c>
      <c r="AS14" s="4" t="s">
        <v>494</v>
      </c>
      <c r="AT14" s="4" t="s">
        <v>427</v>
      </c>
      <c r="AU14" s="4" t="s">
        <v>607</v>
      </c>
      <c r="AV14" s="1"/>
      <c r="AW14" s="1"/>
      <c r="AX14" s="1"/>
    </row>
    <row r="15" spans="1:50" ht="28.5" customHeight="1" x14ac:dyDescent="0.2">
      <c r="A15" s="251"/>
      <c r="B15" s="252"/>
      <c r="C15" s="5">
        <v>12</v>
      </c>
      <c r="D15" s="8" t="s">
        <v>286</v>
      </c>
      <c r="E15" s="36">
        <v>1</v>
      </c>
      <c r="F15" s="3" t="s">
        <v>2</v>
      </c>
      <c r="G15" s="3"/>
      <c r="H15" s="3" t="s">
        <v>2</v>
      </c>
      <c r="I15" s="3"/>
      <c r="J15" s="3"/>
      <c r="K15" s="3"/>
      <c r="L15" s="4" t="s">
        <v>790</v>
      </c>
      <c r="M15" s="3"/>
      <c r="N15" s="3"/>
      <c r="O15" s="3" t="s">
        <v>2</v>
      </c>
      <c r="P15" s="3"/>
      <c r="Q15" s="3"/>
      <c r="R15" s="3"/>
      <c r="S15" s="3"/>
      <c r="T15" s="3"/>
      <c r="U15" s="3"/>
      <c r="V15" s="3" t="s">
        <v>427</v>
      </c>
      <c r="W15" s="3" t="s">
        <v>2</v>
      </c>
      <c r="X15" s="3"/>
      <c r="Y15" s="3"/>
      <c r="Z15" s="3" t="s">
        <v>2</v>
      </c>
      <c r="AA15" s="3"/>
      <c r="AB15" s="3"/>
      <c r="AC15" s="3" t="s">
        <v>791</v>
      </c>
      <c r="AD15" s="4" t="s">
        <v>792</v>
      </c>
      <c r="AE15" s="4" t="s">
        <v>793</v>
      </c>
      <c r="AF15" s="4" t="s">
        <v>2</v>
      </c>
      <c r="AG15" s="4"/>
      <c r="AH15" s="4" t="s">
        <v>794</v>
      </c>
      <c r="AI15" s="4"/>
      <c r="AJ15" s="4" t="s">
        <v>552</v>
      </c>
      <c r="AK15" s="4">
        <v>18</v>
      </c>
      <c r="AL15" s="4" t="s">
        <v>427</v>
      </c>
      <c r="AM15" s="4" t="s">
        <v>795</v>
      </c>
      <c r="AN15" s="4" t="s">
        <v>796</v>
      </c>
      <c r="AO15" s="4" t="s">
        <v>427</v>
      </c>
      <c r="AP15" s="4">
        <v>4</v>
      </c>
      <c r="AQ15" s="4" t="s">
        <v>469</v>
      </c>
      <c r="AR15" s="4" t="s">
        <v>797</v>
      </c>
      <c r="AS15" s="4" t="s">
        <v>798</v>
      </c>
      <c r="AT15" s="4" t="s">
        <v>427</v>
      </c>
      <c r="AU15" s="4" t="s">
        <v>799</v>
      </c>
      <c r="AV15" s="1"/>
      <c r="AW15" s="1"/>
      <c r="AX15" s="1"/>
    </row>
    <row r="16" spans="1:50" ht="28.5" customHeight="1" x14ac:dyDescent="0.2">
      <c r="A16" s="251"/>
      <c r="B16" s="252"/>
      <c r="C16" s="5">
        <v>13</v>
      </c>
      <c r="D16" s="8" t="s">
        <v>287</v>
      </c>
      <c r="E16" s="36">
        <v>1</v>
      </c>
      <c r="F16" s="3" t="s">
        <v>2</v>
      </c>
      <c r="G16" s="3"/>
      <c r="H16" s="3" t="s">
        <v>2</v>
      </c>
      <c r="I16" s="3"/>
      <c r="J16" s="3"/>
      <c r="K16" s="3" t="s">
        <v>2</v>
      </c>
      <c r="L16" s="3"/>
      <c r="M16" s="4" t="s">
        <v>800</v>
      </c>
      <c r="N16" s="3"/>
      <c r="O16" s="3"/>
      <c r="P16" s="3"/>
      <c r="Q16" s="3"/>
      <c r="R16" s="3"/>
      <c r="S16" s="3"/>
      <c r="T16" s="3"/>
      <c r="U16" s="3"/>
      <c r="V16" s="3" t="s">
        <v>427</v>
      </c>
      <c r="W16" s="3" t="s">
        <v>2</v>
      </c>
      <c r="X16" s="3"/>
      <c r="Y16" s="3"/>
      <c r="Z16" s="3" t="s">
        <v>2</v>
      </c>
      <c r="AA16" s="3"/>
      <c r="AB16" s="3" t="s">
        <v>2</v>
      </c>
      <c r="AC16" s="3"/>
      <c r="AD16" s="4" t="s">
        <v>801</v>
      </c>
      <c r="AE16" s="4" t="s">
        <v>802</v>
      </c>
      <c r="AF16" s="4" t="s">
        <v>2</v>
      </c>
      <c r="AG16" s="4" t="s">
        <v>2</v>
      </c>
      <c r="AH16" s="4"/>
      <c r="AI16" s="4"/>
      <c r="AJ16" s="4" t="s">
        <v>803</v>
      </c>
      <c r="AK16" s="4">
        <v>700</v>
      </c>
      <c r="AL16" s="4" t="s">
        <v>2</v>
      </c>
      <c r="AM16" s="4" t="s">
        <v>506</v>
      </c>
      <c r="AN16" s="4" t="s">
        <v>804</v>
      </c>
      <c r="AO16" s="4" t="s">
        <v>427</v>
      </c>
      <c r="AP16" s="4">
        <v>18</v>
      </c>
      <c r="AQ16" s="4" t="s">
        <v>469</v>
      </c>
      <c r="AR16" s="4" t="s">
        <v>2</v>
      </c>
      <c r="AS16" s="4" t="s">
        <v>2</v>
      </c>
      <c r="AT16" s="4" t="s">
        <v>427</v>
      </c>
      <c r="AU16" s="4" t="s">
        <v>550</v>
      </c>
      <c r="AV16" s="1"/>
      <c r="AW16" s="1"/>
      <c r="AX16" s="1"/>
    </row>
    <row r="17" spans="1:50" ht="28.5" customHeight="1" x14ac:dyDescent="0.2">
      <c r="A17" s="251"/>
      <c r="B17" s="252"/>
      <c r="C17" s="5">
        <v>14</v>
      </c>
      <c r="D17" s="8" t="s">
        <v>288</v>
      </c>
      <c r="E17" s="36">
        <v>1</v>
      </c>
      <c r="F17" s="3" t="s">
        <v>2</v>
      </c>
      <c r="G17" s="3"/>
      <c r="H17" s="3" t="s">
        <v>2</v>
      </c>
      <c r="I17" s="3"/>
      <c r="J17" s="3"/>
      <c r="K17" s="3" t="s">
        <v>2</v>
      </c>
      <c r="L17" s="3"/>
      <c r="M17" s="3" t="s">
        <v>2</v>
      </c>
      <c r="N17" s="3"/>
      <c r="O17" s="3"/>
      <c r="P17" s="3"/>
      <c r="Q17" s="3"/>
      <c r="R17" s="3"/>
      <c r="S17" s="3"/>
      <c r="T17" s="3"/>
      <c r="U17" s="3"/>
      <c r="V17" s="3" t="s">
        <v>427</v>
      </c>
      <c r="W17" s="3" t="s">
        <v>2</v>
      </c>
      <c r="X17" s="3"/>
      <c r="Y17" s="3"/>
      <c r="Z17" s="3" t="s">
        <v>2</v>
      </c>
      <c r="AA17" s="3"/>
      <c r="AB17" s="3" t="s">
        <v>2</v>
      </c>
      <c r="AC17" s="3"/>
      <c r="AD17" s="4" t="s">
        <v>445</v>
      </c>
      <c r="AE17" s="4" t="s">
        <v>427</v>
      </c>
      <c r="AF17" s="4" t="s">
        <v>2</v>
      </c>
      <c r="AG17" s="4"/>
      <c r="AH17" s="4" t="s">
        <v>2</v>
      </c>
      <c r="AI17" s="4"/>
      <c r="AJ17" s="4" t="s">
        <v>805</v>
      </c>
      <c r="AK17" s="4">
        <v>75</v>
      </c>
      <c r="AL17" s="4"/>
      <c r="AM17" s="4" t="s">
        <v>427</v>
      </c>
      <c r="AN17" s="4" t="s">
        <v>806</v>
      </c>
      <c r="AO17" s="4" t="s">
        <v>427</v>
      </c>
      <c r="AP17" s="4">
        <v>6</v>
      </c>
      <c r="AQ17" s="4" t="s">
        <v>807</v>
      </c>
      <c r="AR17" s="4" t="s">
        <v>2</v>
      </c>
      <c r="AS17" s="4" t="s">
        <v>2</v>
      </c>
      <c r="AT17" s="4" t="s">
        <v>427</v>
      </c>
      <c r="AU17" s="4" t="s">
        <v>607</v>
      </c>
      <c r="AV17" s="1"/>
      <c r="AW17" s="1"/>
      <c r="AX17" s="1"/>
    </row>
    <row r="18" spans="1:50" ht="28.5" customHeight="1" x14ac:dyDescent="0.2">
      <c r="A18" s="58"/>
      <c r="B18" s="58"/>
      <c r="C18" s="3"/>
      <c r="D18" s="3"/>
      <c r="E18" s="3">
        <f>SUM(E4:E17)</f>
        <v>12.879999999999999</v>
      </c>
      <c r="F18" s="3">
        <f>COUNTIF(F4:F17,"да")</f>
        <v>13</v>
      </c>
      <c r="G18" s="3">
        <f t="shared" ref="G18:AU18" si="0">COUNTIF(G4:G17,"да")</f>
        <v>0</v>
      </c>
      <c r="H18" s="3">
        <f t="shared" si="0"/>
        <v>12</v>
      </c>
      <c r="I18" s="3">
        <f t="shared" si="0"/>
        <v>0</v>
      </c>
      <c r="J18" s="3">
        <f t="shared" si="0"/>
        <v>0</v>
      </c>
      <c r="K18" s="3">
        <f t="shared" si="0"/>
        <v>11</v>
      </c>
      <c r="L18" s="3">
        <v>2</v>
      </c>
      <c r="M18" s="3">
        <v>12</v>
      </c>
      <c r="N18" s="3">
        <f t="shared" si="0"/>
        <v>0</v>
      </c>
      <c r="O18" s="3">
        <f t="shared" si="0"/>
        <v>1</v>
      </c>
      <c r="P18" s="3">
        <f t="shared" si="0"/>
        <v>0</v>
      </c>
      <c r="Q18" s="3">
        <f t="shared" si="0"/>
        <v>0</v>
      </c>
      <c r="R18" s="3">
        <f t="shared" si="0"/>
        <v>0</v>
      </c>
      <c r="S18" s="3">
        <f t="shared" si="0"/>
        <v>0</v>
      </c>
      <c r="T18" s="3">
        <f t="shared" si="0"/>
        <v>0</v>
      </c>
      <c r="U18" s="3">
        <f t="shared" si="0"/>
        <v>0</v>
      </c>
      <c r="V18" s="3">
        <f t="shared" si="0"/>
        <v>0</v>
      </c>
      <c r="W18" s="3">
        <f t="shared" si="0"/>
        <v>12</v>
      </c>
      <c r="X18" s="3">
        <f t="shared" si="0"/>
        <v>0</v>
      </c>
      <c r="Y18" s="3">
        <f t="shared" si="0"/>
        <v>0</v>
      </c>
      <c r="Z18" s="3">
        <f t="shared" si="0"/>
        <v>13</v>
      </c>
      <c r="AA18" s="3">
        <f t="shared" si="0"/>
        <v>0</v>
      </c>
      <c r="AB18" s="3">
        <f t="shared" si="0"/>
        <v>12</v>
      </c>
      <c r="AC18" s="3">
        <v>1</v>
      </c>
      <c r="AD18" s="3">
        <f t="shared" si="0"/>
        <v>0</v>
      </c>
      <c r="AE18" s="3">
        <f t="shared" si="0"/>
        <v>0</v>
      </c>
      <c r="AF18" s="3">
        <f t="shared" si="0"/>
        <v>13</v>
      </c>
      <c r="AG18" s="4">
        <v>4</v>
      </c>
      <c r="AH18" s="4">
        <v>10</v>
      </c>
      <c r="AI18" s="4">
        <f t="shared" si="0"/>
        <v>0</v>
      </c>
      <c r="AJ18" s="3">
        <f t="shared" si="0"/>
        <v>0</v>
      </c>
      <c r="AK18" s="3">
        <f t="shared" si="0"/>
        <v>0</v>
      </c>
      <c r="AL18" s="3">
        <f t="shared" si="0"/>
        <v>5</v>
      </c>
      <c r="AM18" s="3">
        <f t="shared" si="0"/>
        <v>5</v>
      </c>
      <c r="AN18" s="3">
        <f t="shared" si="0"/>
        <v>0</v>
      </c>
      <c r="AO18" s="3">
        <f t="shared" si="0"/>
        <v>0</v>
      </c>
      <c r="AP18" s="3">
        <f t="shared" si="0"/>
        <v>0</v>
      </c>
      <c r="AQ18" s="3">
        <f t="shared" si="0"/>
        <v>0</v>
      </c>
      <c r="AR18" s="3">
        <v>100</v>
      </c>
      <c r="AS18" s="3">
        <v>100</v>
      </c>
      <c r="AT18" s="3">
        <f t="shared" si="0"/>
        <v>1</v>
      </c>
      <c r="AU18" s="3">
        <f t="shared" si="0"/>
        <v>0</v>
      </c>
    </row>
    <row r="19" spans="1:50" s="124" customFormat="1" ht="28.5" customHeight="1" x14ac:dyDescent="0.2">
      <c r="A19" s="118"/>
      <c r="B19" s="118"/>
      <c r="C19" s="119"/>
      <c r="D19" s="120" t="s">
        <v>822</v>
      </c>
      <c r="E19" s="120">
        <f>E18/13*100</f>
        <v>99.07692307692308</v>
      </c>
      <c r="F19" s="120">
        <f t="shared" ref="F19:AT19" si="1">F18/13*100</f>
        <v>100</v>
      </c>
      <c r="G19" s="120">
        <f t="shared" si="1"/>
        <v>0</v>
      </c>
      <c r="H19" s="120">
        <f t="shared" si="1"/>
        <v>92.307692307692307</v>
      </c>
      <c r="I19" s="120">
        <f t="shared" si="1"/>
        <v>0</v>
      </c>
      <c r="J19" s="120">
        <f t="shared" si="1"/>
        <v>0</v>
      </c>
      <c r="K19" s="120">
        <f t="shared" si="1"/>
        <v>84.615384615384613</v>
      </c>
      <c r="L19" s="120">
        <f t="shared" si="1"/>
        <v>15.384615384615385</v>
      </c>
      <c r="M19" s="120">
        <f t="shared" si="1"/>
        <v>92.307692307692307</v>
      </c>
      <c r="N19" s="120">
        <f t="shared" si="1"/>
        <v>0</v>
      </c>
      <c r="O19" s="120">
        <f t="shared" si="1"/>
        <v>7.6923076923076925</v>
      </c>
      <c r="P19" s="120">
        <f t="shared" si="1"/>
        <v>0</v>
      </c>
      <c r="Q19" s="120">
        <f t="shared" si="1"/>
        <v>0</v>
      </c>
      <c r="R19" s="120">
        <f t="shared" si="1"/>
        <v>0</v>
      </c>
      <c r="S19" s="120">
        <f t="shared" si="1"/>
        <v>0</v>
      </c>
      <c r="T19" s="120">
        <f t="shared" si="1"/>
        <v>0</v>
      </c>
      <c r="U19" s="120">
        <f t="shared" si="1"/>
        <v>0</v>
      </c>
      <c r="V19" s="120">
        <v>100</v>
      </c>
      <c r="W19" s="120">
        <f t="shared" si="1"/>
        <v>92.307692307692307</v>
      </c>
      <c r="X19" s="120">
        <f t="shared" si="1"/>
        <v>0</v>
      </c>
      <c r="Y19" s="120">
        <f t="shared" si="1"/>
        <v>0</v>
      </c>
      <c r="Z19" s="120">
        <f t="shared" si="1"/>
        <v>100</v>
      </c>
      <c r="AA19" s="120">
        <f t="shared" si="1"/>
        <v>0</v>
      </c>
      <c r="AB19" s="120">
        <f t="shared" si="1"/>
        <v>92.307692307692307</v>
      </c>
      <c r="AC19" s="120">
        <f t="shared" si="1"/>
        <v>7.6923076923076925</v>
      </c>
      <c r="AD19" s="121" t="s">
        <v>890</v>
      </c>
      <c r="AE19" s="121" t="s">
        <v>891</v>
      </c>
      <c r="AF19" s="120">
        <f t="shared" si="1"/>
        <v>100</v>
      </c>
      <c r="AG19" s="122">
        <f t="shared" si="1"/>
        <v>30.76923076923077</v>
      </c>
      <c r="AH19" s="122">
        <f t="shared" si="1"/>
        <v>76.923076923076934</v>
      </c>
      <c r="AI19" s="122">
        <f t="shared" si="1"/>
        <v>0</v>
      </c>
      <c r="AJ19" s="121" t="s">
        <v>892</v>
      </c>
      <c r="AK19" s="120">
        <f>SUM(AK5:AK18)</f>
        <v>1675</v>
      </c>
      <c r="AL19" s="120">
        <f t="shared" si="1"/>
        <v>38.461538461538467</v>
      </c>
      <c r="AM19" s="120">
        <f t="shared" si="1"/>
        <v>38.461538461538467</v>
      </c>
      <c r="AN19" s="121" t="s">
        <v>893</v>
      </c>
      <c r="AO19" s="120">
        <f t="shared" si="1"/>
        <v>0</v>
      </c>
      <c r="AP19" s="120">
        <f>SUM(AP5:AP18)</f>
        <v>64</v>
      </c>
      <c r="AQ19" s="121" t="s">
        <v>894</v>
      </c>
      <c r="AR19" s="120" t="s">
        <v>895</v>
      </c>
      <c r="AS19" s="120" t="s">
        <v>896</v>
      </c>
      <c r="AT19" s="120">
        <f t="shared" si="1"/>
        <v>7.6923076923076925</v>
      </c>
      <c r="AU19" s="120" t="s">
        <v>1277</v>
      </c>
      <c r="AV19" s="123"/>
      <c r="AW19" s="123"/>
      <c r="AX19" s="123"/>
    </row>
    <row r="20" spans="1:50" ht="28.5" customHeight="1" x14ac:dyDescent="0.2"/>
    <row r="21" spans="1:50" ht="28.5" customHeight="1" x14ac:dyDescent="0.2"/>
    <row r="22" spans="1:50" ht="28.5" customHeight="1" x14ac:dyDescent="0.2"/>
  </sheetData>
  <mergeCells count="37">
    <mergeCell ref="A4:A17"/>
    <mergeCell ref="B4:B17"/>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AX35"/>
  <sheetViews>
    <sheetView workbookViewId="0">
      <pane xSplit="4" ySplit="3" topLeftCell="AB22" activePane="bottomRight" state="frozen"/>
      <selection pane="topRight" activeCell="E1" sqref="E1"/>
      <selection pane="bottomLeft" activeCell="A4" sqref="A4"/>
      <selection pane="bottomRight" activeCell="AH37" sqref="AH37"/>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71"/>
      <c r="B1" s="272"/>
      <c r="C1" s="272"/>
      <c r="D1" s="273"/>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74"/>
      <c r="B2" s="275"/>
      <c r="C2" s="275"/>
      <c r="D2" s="276"/>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77"/>
      <c r="B3" s="278"/>
      <c r="C3" s="278"/>
      <c r="D3" s="279"/>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4" customHeight="1" x14ac:dyDescent="0.2">
      <c r="A4" s="251" t="s">
        <v>289</v>
      </c>
      <c r="B4" s="252" t="s">
        <v>290</v>
      </c>
      <c r="C4" s="5">
        <v>1</v>
      </c>
      <c r="D4" s="9" t="s">
        <v>291</v>
      </c>
      <c r="E4" s="36">
        <v>0.95</v>
      </c>
      <c r="F4" s="3" t="s">
        <v>2</v>
      </c>
      <c r="G4" s="3"/>
      <c r="H4" s="3" t="s">
        <v>2</v>
      </c>
      <c r="I4" s="3"/>
      <c r="J4" s="3"/>
      <c r="K4" s="3" t="s">
        <v>494</v>
      </c>
      <c r="L4" s="3"/>
      <c r="M4" s="3" t="s">
        <v>2</v>
      </c>
      <c r="N4" s="3"/>
      <c r="O4" s="3"/>
      <c r="P4" s="3"/>
      <c r="Q4" s="3"/>
      <c r="R4" s="3"/>
      <c r="S4" s="3"/>
      <c r="T4" s="3"/>
      <c r="U4" s="3"/>
      <c r="V4" s="3" t="s">
        <v>2</v>
      </c>
      <c r="W4" s="3" t="s">
        <v>2</v>
      </c>
      <c r="X4" s="3"/>
      <c r="Y4" s="3"/>
      <c r="Z4" s="3" t="s">
        <v>2</v>
      </c>
      <c r="AA4" s="3"/>
      <c r="AB4" s="3" t="s">
        <v>2</v>
      </c>
      <c r="AC4" s="4"/>
      <c r="AD4" s="4" t="s">
        <v>1172</v>
      </c>
      <c r="AE4" s="4"/>
      <c r="AF4" s="4" t="s">
        <v>2</v>
      </c>
      <c r="AG4" s="4"/>
      <c r="AH4" s="4" t="s">
        <v>2</v>
      </c>
      <c r="AI4" s="4"/>
      <c r="AJ4" s="4" t="s">
        <v>583</v>
      </c>
      <c r="AK4" s="4">
        <v>82</v>
      </c>
      <c r="AL4" s="4" t="s">
        <v>427</v>
      </c>
      <c r="AM4" s="4" t="s">
        <v>427</v>
      </c>
      <c r="AN4" s="4" t="s">
        <v>1612</v>
      </c>
      <c r="AO4" s="4" t="s">
        <v>427</v>
      </c>
      <c r="AP4" s="4">
        <v>3</v>
      </c>
      <c r="AQ4" s="4" t="s">
        <v>430</v>
      </c>
      <c r="AR4" s="4" t="s">
        <v>557</v>
      </c>
      <c r="AS4" s="4" t="s">
        <v>2</v>
      </c>
      <c r="AT4" s="4" t="s">
        <v>427</v>
      </c>
      <c r="AU4" s="4" t="s">
        <v>607</v>
      </c>
      <c r="AV4" s="1"/>
      <c r="AW4" s="1"/>
      <c r="AX4" s="1"/>
    </row>
    <row r="5" spans="1:50" ht="24" customHeight="1" x14ac:dyDescent="0.2">
      <c r="A5" s="251"/>
      <c r="B5" s="252"/>
      <c r="C5" s="5">
        <v>2</v>
      </c>
      <c r="D5" s="9" t="s">
        <v>292</v>
      </c>
      <c r="E5" s="36">
        <v>0.98</v>
      </c>
      <c r="F5" s="3" t="s">
        <v>2</v>
      </c>
      <c r="G5" s="3"/>
      <c r="H5" s="3" t="s">
        <v>2</v>
      </c>
      <c r="I5" s="3"/>
      <c r="J5" s="3"/>
      <c r="K5" s="3"/>
      <c r="L5" s="4" t="s">
        <v>1613</v>
      </c>
      <c r="M5" s="3" t="s">
        <v>2</v>
      </c>
      <c r="N5" s="3"/>
      <c r="O5" s="3"/>
      <c r="P5" s="3"/>
      <c r="Q5" s="3"/>
      <c r="R5" s="3"/>
      <c r="S5" s="3"/>
      <c r="T5" s="3"/>
      <c r="U5" s="3"/>
      <c r="V5" s="3"/>
      <c r="W5" s="3" t="s">
        <v>2</v>
      </c>
      <c r="X5" s="3"/>
      <c r="Y5" s="3"/>
      <c r="Z5" s="3" t="s">
        <v>2</v>
      </c>
      <c r="AA5" s="3"/>
      <c r="AB5" s="3"/>
      <c r="AC5" s="4" t="s">
        <v>1614</v>
      </c>
      <c r="AD5" s="4" t="s">
        <v>1615</v>
      </c>
      <c r="AE5" s="4"/>
      <c r="AF5" s="4" t="s">
        <v>2</v>
      </c>
      <c r="AG5" s="4"/>
      <c r="AH5" s="4" t="s">
        <v>2</v>
      </c>
      <c r="AI5" s="4"/>
      <c r="AJ5" s="4" t="s">
        <v>1616</v>
      </c>
      <c r="AK5" s="4">
        <v>28</v>
      </c>
      <c r="AL5" s="4"/>
      <c r="AM5" s="4"/>
      <c r="AN5" s="4" t="s">
        <v>1617</v>
      </c>
      <c r="AO5" s="4" t="s">
        <v>427</v>
      </c>
      <c r="AP5" s="4">
        <v>3</v>
      </c>
      <c r="AQ5" s="4" t="s">
        <v>1618</v>
      </c>
      <c r="AR5" s="4" t="s">
        <v>1619</v>
      </c>
      <c r="AS5" s="4" t="s">
        <v>1620</v>
      </c>
      <c r="AT5" s="4" t="s">
        <v>427</v>
      </c>
      <c r="AU5" s="4" t="s">
        <v>607</v>
      </c>
      <c r="AV5" s="1"/>
      <c r="AW5" s="1"/>
      <c r="AX5" s="1"/>
    </row>
    <row r="6" spans="1:50" ht="24" customHeight="1" x14ac:dyDescent="0.2">
      <c r="A6" s="251"/>
      <c r="B6" s="252"/>
      <c r="C6" s="5">
        <v>3</v>
      </c>
      <c r="D6" s="8" t="s">
        <v>293</v>
      </c>
      <c r="E6" s="36">
        <v>0.95</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4"/>
      <c r="AD6" s="4" t="s">
        <v>1621</v>
      </c>
      <c r="AE6" s="4"/>
      <c r="AF6" s="4" t="s">
        <v>427</v>
      </c>
      <c r="AG6" s="4" t="s">
        <v>2</v>
      </c>
      <c r="AH6" s="4"/>
      <c r="AI6" s="4"/>
      <c r="AJ6" s="4" t="s">
        <v>1622</v>
      </c>
      <c r="AK6" s="4">
        <v>173</v>
      </c>
      <c r="AL6" s="4"/>
      <c r="AM6" s="4" t="s">
        <v>427</v>
      </c>
      <c r="AN6" s="4" t="s">
        <v>1623</v>
      </c>
      <c r="AO6" s="4" t="s">
        <v>427</v>
      </c>
      <c r="AP6" s="4">
        <v>8</v>
      </c>
      <c r="AQ6" s="4" t="s">
        <v>430</v>
      </c>
      <c r="AR6" s="4" t="s">
        <v>2</v>
      </c>
      <c r="AS6" s="4" t="s">
        <v>1624</v>
      </c>
      <c r="AT6" s="4" t="s">
        <v>427</v>
      </c>
      <c r="AU6" s="4" t="s">
        <v>607</v>
      </c>
      <c r="AV6" s="1"/>
      <c r="AW6" s="1"/>
      <c r="AX6" s="1"/>
    </row>
    <row r="7" spans="1:50" ht="24" customHeight="1" x14ac:dyDescent="0.2">
      <c r="A7" s="251"/>
      <c r="B7" s="252"/>
      <c r="C7" s="5">
        <v>4</v>
      </c>
      <c r="D7" s="8" t="s">
        <v>294</v>
      </c>
      <c r="E7" s="36">
        <v>0.87</v>
      </c>
      <c r="F7" s="3" t="s">
        <v>2</v>
      </c>
      <c r="G7" s="3"/>
      <c r="H7" s="3" t="s">
        <v>2</v>
      </c>
      <c r="I7" s="3"/>
      <c r="J7" s="3"/>
      <c r="K7" s="3" t="s">
        <v>494</v>
      </c>
      <c r="L7" s="3"/>
      <c r="M7" s="3" t="s">
        <v>2</v>
      </c>
      <c r="N7" s="3"/>
      <c r="O7" s="3"/>
      <c r="P7" s="3"/>
      <c r="Q7" s="3"/>
      <c r="R7" s="3"/>
      <c r="S7" s="3"/>
      <c r="T7" s="3"/>
      <c r="U7" s="3"/>
      <c r="V7" s="3" t="s">
        <v>2</v>
      </c>
      <c r="W7" s="3" t="s">
        <v>2</v>
      </c>
      <c r="X7" s="3"/>
      <c r="Y7" s="3"/>
      <c r="Z7" s="3" t="s">
        <v>2</v>
      </c>
      <c r="AA7" s="3"/>
      <c r="AB7" s="3" t="s">
        <v>2</v>
      </c>
      <c r="AC7" s="4"/>
      <c r="AD7" s="4" t="s">
        <v>1625</v>
      </c>
      <c r="AE7" s="4"/>
      <c r="AF7" s="4" t="s">
        <v>2</v>
      </c>
      <c r="AG7" s="4"/>
      <c r="AH7" s="4" t="s">
        <v>2</v>
      </c>
      <c r="AI7" s="4"/>
      <c r="AJ7" s="4" t="s">
        <v>1626</v>
      </c>
      <c r="AK7" s="4">
        <v>150</v>
      </c>
      <c r="AL7" s="4"/>
      <c r="AM7" s="4" t="s">
        <v>427</v>
      </c>
      <c r="AN7" s="4" t="s">
        <v>468</v>
      </c>
      <c r="AO7" s="4" t="s">
        <v>427</v>
      </c>
      <c r="AP7" s="4">
        <v>5</v>
      </c>
      <c r="AQ7" s="4" t="s">
        <v>1627</v>
      </c>
      <c r="AR7" s="4" t="s">
        <v>2</v>
      </c>
      <c r="AS7" s="4" t="s">
        <v>2</v>
      </c>
      <c r="AT7" s="4" t="s">
        <v>427</v>
      </c>
      <c r="AU7" s="4" t="s">
        <v>607</v>
      </c>
      <c r="AV7" s="1"/>
      <c r="AW7" s="1"/>
      <c r="AX7" s="1"/>
    </row>
    <row r="8" spans="1:50" ht="24" customHeight="1" x14ac:dyDescent="0.2">
      <c r="A8" s="251"/>
      <c r="B8" s="252"/>
      <c r="C8" s="5">
        <v>5</v>
      </c>
      <c r="D8" s="8" t="s">
        <v>295</v>
      </c>
      <c r="E8" s="36">
        <v>0.8</v>
      </c>
      <c r="F8" s="3" t="s">
        <v>2</v>
      </c>
      <c r="G8" s="3"/>
      <c r="H8" s="3" t="s">
        <v>2</v>
      </c>
      <c r="I8" s="3"/>
      <c r="J8" s="3"/>
      <c r="K8" s="3" t="s">
        <v>494</v>
      </c>
      <c r="L8" s="3"/>
      <c r="M8" s="3" t="s">
        <v>2</v>
      </c>
      <c r="N8" s="3"/>
      <c r="O8" s="3"/>
      <c r="P8" s="3"/>
      <c r="Q8" s="3"/>
      <c r="R8" s="3"/>
      <c r="S8" s="3"/>
      <c r="T8" s="3"/>
      <c r="U8" s="3"/>
      <c r="V8" s="3" t="s">
        <v>2</v>
      </c>
      <c r="W8" s="3" t="s">
        <v>2</v>
      </c>
      <c r="X8" s="3"/>
      <c r="Y8" s="3"/>
      <c r="Z8" s="3" t="s">
        <v>2</v>
      </c>
      <c r="AA8" s="3"/>
      <c r="AB8" s="3" t="s">
        <v>2</v>
      </c>
      <c r="AC8" s="4"/>
      <c r="AD8" s="4" t="s">
        <v>499</v>
      </c>
      <c r="AE8" s="4"/>
      <c r="AF8" s="4" t="s">
        <v>1628</v>
      </c>
      <c r="AG8" s="4"/>
      <c r="AH8" s="4" t="s">
        <v>2</v>
      </c>
      <c r="AI8" s="4"/>
      <c r="AJ8" s="4" t="s">
        <v>577</v>
      </c>
      <c r="AK8" s="4">
        <v>100</v>
      </c>
      <c r="AL8" s="4" t="s">
        <v>427</v>
      </c>
      <c r="AM8" s="4" t="s">
        <v>427</v>
      </c>
      <c r="AN8" s="4" t="s">
        <v>1153</v>
      </c>
      <c r="AO8" s="4" t="s">
        <v>427</v>
      </c>
      <c r="AP8" s="4">
        <v>3</v>
      </c>
      <c r="AQ8" s="4" t="s">
        <v>469</v>
      </c>
      <c r="AR8" s="4" t="s">
        <v>2</v>
      </c>
      <c r="AS8" s="4" t="s">
        <v>2</v>
      </c>
      <c r="AT8" s="4" t="s">
        <v>427</v>
      </c>
      <c r="AU8" s="4" t="s">
        <v>751</v>
      </c>
      <c r="AV8" s="1"/>
      <c r="AW8" s="1"/>
      <c r="AX8" s="1"/>
    </row>
    <row r="9" spans="1:50" ht="24" customHeight="1" x14ac:dyDescent="0.2">
      <c r="A9" s="251"/>
      <c r="B9" s="252"/>
      <c r="C9" s="5">
        <v>6</v>
      </c>
      <c r="D9" s="8" t="s">
        <v>296</v>
      </c>
      <c r="E9" s="36">
        <v>1</v>
      </c>
      <c r="F9" s="3" t="s">
        <v>2</v>
      </c>
      <c r="G9" s="3"/>
      <c r="H9" s="3" t="s">
        <v>2</v>
      </c>
      <c r="I9" s="3"/>
      <c r="J9" s="3"/>
      <c r="K9" s="3" t="s">
        <v>494</v>
      </c>
      <c r="L9" s="3"/>
      <c r="M9" s="3" t="s">
        <v>2</v>
      </c>
      <c r="N9" s="3"/>
      <c r="O9" s="3"/>
      <c r="P9" s="3"/>
      <c r="Q9" s="3"/>
      <c r="R9" s="3"/>
      <c r="S9" s="3"/>
      <c r="T9" s="3"/>
      <c r="U9" s="4" t="s">
        <v>1629</v>
      </c>
      <c r="V9" s="3"/>
      <c r="W9" s="3" t="s">
        <v>2</v>
      </c>
      <c r="X9" s="3"/>
      <c r="Y9" s="3"/>
      <c r="Z9" s="3" t="s">
        <v>2</v>
      </c>
      <c r="AA9" s="3"/>
      <c r="AB9" s="3"/>
      <c r="AC9" s="4" t="s">
        <v>1630</v>
      </c>
      <c r="AD9" s="4"/>
      <c r="AE9" s="4" t="s">
        <v>1631</v>
      </c>
      <c r="AF9" s="4" t="s">
        <v>2</v>
      </c>
      <c r="AG9" s="4"/>
      <c r="AH9" s="4" t="s">
        <v>2</v>
      </c>
      <c r="AI9" s="4"/>
      <c r="AJ9" s="4" t="s">
        <v>1632</v>
      </c>
      <c r="AK9" s="4">
        <v>34</v>
      </c>
      <c r="AL9" s="4" t="s">
        <v>2</v>
      </c>
      <c r="AM9" s="4" t="s">
        <v>2</v>
      </c>
      <c r="AN9" s="4" t="s">
        <v>1633</v>
      </c>
      <c r="AO9" s="4" t="s">
        <v>427</v>
      </c>
      <c r="AP9" s="4">
        <v>7</v>
      </c>
      <c r="AQ9" s="4" t="s">
        <v>430</v>
      </c>
      <c r="AR9" s="4" t="s">
        <v>1634</v>
      </c>
      <c r="AS9" s="4" t="s">
        <v>1635</v>
      </c>
      <c r="AT9" s="4" t="s">
        <v>1636</v>
      </c>
      <c r="AU9" s="4" t="s">
        <v>607</v>
      </c>
      <c r="AV9" s="1"/>
      <c r="AW9" s="1"/>
      <c r="AX9" s="1"/>
    </row>
    <row r="10" spans="1:50" ht="24" customHeight="1" x14ac:dyDescent="0.2">
      <c r="A10" s="251"/>
      <c r="B10" s="252"/>
      <c r="C10" s="5">
        <v>7</v>
      </c>
      <c r="D10" s="8" t="s">
        <v>297</v>
      </c>
      <c r="E10" s="36">
        <v>0.8</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4"/>
      <c r="AD10" s="4" t="s">
        <v>1637</v>
      </c>
      <c r="AE10" s="4"/>
      <c r="AF10" s="4" t="s">
        <v>427</v>
      </c>
      <c r="AG10" s="4" t="s">
        <v>2</v>
      </c>
      <c r="AH10" s="4"/>
      <c r="AI10" s="4"/>
      <c r="AJ10" s="4" t="s">
        <v>1638</v>
      </c>
      <c r="AK10" s="4">
        <v>185</v>
      </c>
      <c r="AL10" s="4" t="s">
        <v>427</v>
      </c>
      <c r="AM10" s="4" t="s">
        <v>427</v>
      </c>
      <c r="AN10" s="4" t="s">
        <v>1639</v>
      </c>
      <c r="AO10" s="4" t="s">
        <v>427</v>
      </c>
      <c r="AP10" s="4">
        <v>6</v>
      </c>
      <c r="AQ10" s="4" t="s">
        <v>1360</v>
      </c>
      <c r="AR10" s="4" t="s">
        <v>2</v>
      </c>
      <c r="AS10" s="4" t="s">
        <v>1640</v>
      </c>
      <c r="AT10" s="4" t="s">
        <v>427</v>
      </c>
      <c r="AU10" s="4" t="s">
        <v>607</v>
      </c>
      <c r="AV10" s="1"/>
      <c r="AW10" s="1"/>
      <c r="AX10" s="1"/>
    </row>
    <row r="11" spans="1:50" ht="24" customHeight="1" x14ac:dyDescent="0.2">
      <c r="A11" s="251"/>
      <c r="B11" s="252"/>
      <c r="C11" s="5">
        <v>8</v>
      </c>
      <c r="D11" s="8" t="s">
        <v>298</v>
      </c>
      <c r="E11" s="36">
        <v>0.75</v>
      </c>
      <c r="F11" s="3" t="s">
        <v>2</v>
      </c>
      <c r="G11" s="3"/>
      <c r="H11" s="3" t="s">
        <v>2</v>
      </c>
      <c r="I11" s="3"/>
      <c r="J11" s="3"/>
      <c r="K11" s="3" t="s">
        <v>494</v>
      </c>
      <c r="L11" s="3"/>
      <c r="M11" s="3"/>
      <c r="N11" s="3"/>
      <c r="O11" s="3" t="s">
        <v>2</v>
      </c>
      <c r="P11" s="3"/>
      <c r="Q11" s="3" t="s">
        <v>2</v>
      </c>
      <c r="R11" s="3"/>
      <c r="S11" s="3"/>
      <c r="T11" s="3"/>
      <c r="U11" s="3"/>
      <c r="V11" s="3"/>
      <c r="W11" s="3" t="s">
        <v>2</v>
      </c>
      <c r="X11" s="3"/>
      <c r="Y11" s="3"/>
      <c r="Z11" s="3" t="s">
        <v>2</v>
      </c>
      <c r="AA11" s="3"/>
      <c r="AB11" s="3" t="s">
        <v>2</v>
      </c>
      <c r="AC11" s="4"/>
      <c r="AD11" s="4" t="s">
        <v>1641</v>
      </c>
      <c r="AE11" s="4" t="s">
        <v>1085</v>
      </c>
      <c r="AF11" s="4" t="s">
        <v>2</v>
      </c>
      <c r="AG11" s="4" t="s">
        <v>2</v>
      </c>
      <c r="AH11" s="4"/>
      <c r="AI11" s="4"/>
      <c r="AJ11" s="4" t="s">
        <v>1642</v>
      </c>
      <c r="AK11" s="4">
        <v>430</v>
      </c>
      <c r="AL11" s="4"/>
      <c r="AM11" s="4"/>
      <c r="AN11" s="4"/>
      <c r="AO11" s="4"/>
      <c r="AP11" s="4">
        <v>6</v>
      </c>
      <c r="AQ11" s="4" t="s">
        <v>1360</v>
      </c>
      <c r="AR11" s="4" t="s">
        <v>1643</v>
      </c>
      <c r="AS11" s="4" t="s">
        <v>2</v>
      </c>
      <c r="AT11" s="4" t="s">
        <v>427</v>
      </c>
      <c r="AU11" s="4" t="s">
        <v>607</v>
      </c>
      <c r="AV11" s="1"/>
      <c r="AW11" s="1"/>
      <c r="AX11" s="1"/>
    </row>
    <row r="12" spans="1:50" ht="24" customHeight="1" x14ac:dyDescent="0.2">
      <c r="A12" s="251"/>
      <c r="B12" s="252"/>
      <c r="C12" s="5">
        <v>9</v>
      </c>
      <c r="D12" s="8" t="s">
        <v>299</v>
      </c>
      <c r="E12" s="36">
        <v>0.96</v>
      </c>
      <c r="F12" s="3" t="s">
        <v>2</v>
      </c>
      <c r="G12" s="3"/>
      <c r="H12" s="3" t="s">
        <v>2</v>
      </c>
      <c r="I12" s="3"/>
      <c r="J12" s="3"/>
      <c r="K12" s="3" t="s">
        <v>494</v>
      </c>
      <c r="L12" s="3"/>
      <c r="M12" s="3" t="s">
        <v>2</v>
      </c>
      <c r="N12" s="3"/>
      <c r="O12" s="3"/>
      <c r="P12" s="3"/>
      <c r="Q12" s="3"/>
      <c r="R12" s="3"/>
      <c r="S12" s="3"/>
      <c r="T12" s="3"/>
      <c r="U12" s="3"/>
      <c r="V12" s="3" t="s">
        <v>2</v>
      </c>
      <c r="W12" s="3" t="s">
        <v>2</v>
      </c>
      <c r="X12" s="3"/>
      <c r="Y12" s="3"/>
      <c r="Z12" s="3" t="s">
        <v>2</v>
      </c>
      <c r="AA12" s="3"/>
      <c r="AB12" s="3" t="s">
        <v>2</v>
      </c>
      <c r="AC12" s="4"/>
      <c r="AD12" s="4" t="s">
        <v>1644</v>
      </c>
      <c r="AE12" s="4"/>
      <c r="AF12" s="4" t="s">
        <v>1645</v>
      </c>
      <c r="AG12" s="4"/>
      <c r="AH12" s="4" t="s">
        <v>2</v>
      </c>
      <c r="AI12" s="4"/>
      <c r="AJ12" s="4" t="s">
        <v>1646</v>
      </c>
      <c r="AK12" s="4">
        <v>663</v>
      </c>
      <c r="AL12" s="4" t="s">
        <v>427</v>
      </c>
      <c r="AM12" s="4" t="s">
        <v>427</v>
      </c>
      <c r="AN12" s="4" t="s">
        <v>1647</v>
      </c>
      <c r="AO12" s="4" t="s">
        <v>427</v>
      </c>
      <c r="AP12" s="4">
        <v>8</v>
      </c>
      <c r="AQ12" s="4" t="s">
        <v>430</v>
      </c>
      <c r="AR12" s="4" t="s">
        <v>1648</v>
      </c>
      <c r="AS12" s="4" t="s">
        <v>1649</v>
      </c>
      <c r="AT12" s="4" t="s">
        <v>427</v>
      </c>
      <c r="AU12" s="4" t="s">
        <v>550</v>
      </c>
      <c r="AV12" s="1"/>
      <c r="AW12" s="1"/>
      <c r="AX12" s="1"/>
    </row>
    <row r="13" spans="1:50" ht="24" customHeight="1" x14ac:dyDescent="0.2">
      <c r="A13" s="251"/>
      <c r="B13" s="252"/>
      <c r="C13" s="5">
        <v>10</v>
      </c>
      <c r="D13" s="9" t="s">
        <v>300</v>
      </c>
      <c r="E13" s="36">
        <v>0.89</v>
      </c>
      <c r="F13" s="3" t="s">
        <v>2</v>
      </c>
      <c r="G13" s="3"/>
      <c r="H13" s="3" t="s">
        <v>2</v>
      </c>
      <c r="I13" s="3"/>
      <c r="J13" s="3"/>
      <c r="K13" s="3" t="s">
        <v>494</v>
      </c>
      <c r="L13" s="3"/>
      <c r="M13" s="3" t="s">
        <v>2</v>
      </c>
      <c r="N13" s="3"/>
      <c r="O13" s="3"/>
      <c r="P13" s="3"/>
      <c r="Q13" s="3"/>
      <c r="R13" s="3"/>
      <c r="S13" s="3"/>
      <c r="T13" s="3"/>
      <c r="U13" s="3"/>
      <c r="V13" s="3" t="s">
        <v>2</v>
      </c>
      <c r="W13" s="3" t="s">
        <v>2</v>
      </c>
      <c r="X13" s="3"/>
      <c r="Y13" s="3"/>
      <c r="Z13" s="3" t="s">
        <v>2</v>
      </c>
      <c r="AA13" s="3"/>
      <c r="AB13" s="3" t="s">
        <v>2</v>
      </c>
      <c r="AC13" s="4"/>
      <c r="AD13" s="4" t="s">
        <v>583</v>
      </c>
      <c r="AE13" s="4"/>
      <c r="AF13" s="4" t="s">
        <v>2</v>
      </c>
      <c r="AG13" s="4"/>
      <c r="AH13" s="4" t="s">
        <v>2</v>
      </c>
      <c r="AI13" s="4"/>
      <c r="AJ13" s="4" t="s">
        <v>1650</v>
      </c>
      <c r="AK13" s="4">
        <v>69</v>
      </c>
      <c r="AL13" s="4" t="s">
        <v>2</v>
      </c>
      <c r="AM13" s="4" t="s">
        <v>2</v>
      </c>
      <c r="AN13" s="4" t="s">
        <v>1153</v>
      </c>
      <c r="AO13" s="4" t="s">
        <v>427</v>
      </c>
      <c r="AP13" s="4">
        <v>5</v>
      </c>
      <c r="AQ13" s="4" t="s">
        <v>469</v>
      </c>
      <c r="AR13" s="4" t="s">
        <v>2</v>
      </c>
      <c r="AS13" s="4" t="s">
        <v>1020</v>
      </c>
      <c r="AT13" s="4" t="s">
        <v>427</v>
      </c>
      <c r="AU13" s="4" t="s">
        <v>744</v>
      </c>
      <c r="AV13" s="1"/>
      <c r="AW13" s="1"/>
      <c r="AX13" s="1"/>
    </row>
    <row r="14" spans="1:50" ht="24" customHeight="1" x14ac:dyDescent="0.2">
      <c r="A14" s="251"/>
      <c r="B14" s="252"/>
      <c r="C14" s="5">
        <v>11</v>
      </c>
      <c r="D14" s="8" t="s">
        <v>301</v>
      </c>
      <c r="E14" s="36">
        <v>1</v>
      </c>
      <c r="F14" s="3"/>
      <c r="G14" s="3"/>
      <c r="H14" s="3" t="s">
        <v>2</v>
      </c>
      <c r="I14" s="3"/>
      <c r="J14" s="3"/>
      <c r="K14" s="3" t="s">
        <v>494</v>
      </c>
      <c r="L14" s="3"/>
      <c r="M14" s="3" t="s">
        <v>2</v>
      </c>
      <c r="N14" s="3"/>
      <c r="O14" s="3"/>
      <c r="P14" s="3"/>
      <c r="Q14" s="3"/>
      <c r="R14" s="3"/>
      <c r="S14" s="3"/>
      <c r="T14" s="3"/>
      <c r="U14" s="3"/>
      <c r="V14" s="3" t="s">
        <v>2</v>
      </c>
      <c r="W14" s="3"/>
      <c r="X14" s="3" t="s">
        <v>2</v>
      </c>
      <c r="Y14" s="3"/>
      <c r="Z14" s="3" t="s">
        <v>2</v>
      </c>
      <c r="AA14" s="3"/>
      <c r="AB14" s="3" t="s">
        <v>2</v>
      </c>
      <c r="AC14" s="4"/>
      <c r="AD14" s="4" t="s">
        <v>425</v>
      </c>
      <c r="AE14" s="4" t="s">
        <v>427</v>
      </c>
      <c r="AF14" s="4" t="s">
        <v>427</v>
      </c>
      <c r="AG14" s="4"/>
      <c r="AH14" s="4" t="s">
        <v>2</v>
      </c>
      <c r="AI14" s="4"/>
      <c r="AJ14" s="4" t="s">
        <v>577</v>
      </c>
      <c r="AK14" s="4">
        <v>72</v>
      </c>
      <c r="AL14" s="4" t="s">
        <v>427</v>
      </c>
      <c r="AM14" s="4" t="s">
        <v>427</v>
      </c>
      <c r="AN14" s="4" t="s">
        <v>458</v>
      </c>
      <c r="AO14" s="4" t="s">
        <v>427</v>
      </c>
      <c r="AP14" s="4">
        <v>6</v>
      </c>
      <c r="AQ14" s="4" t="s">
        <v>459</v>
      </c>
      <c r="AR14" s="4" t="s">
        <v>1651</v>
      </c>
      <c r="AS14" s="4" t="s">
        <v>2</v>
      </c>
      <c r="AT14" s="4" t="s">
        <v>427</v>
      </c>
      <c r="AU14" s="4" t="s">
        <v>607</v>
      </c>
      <c r="AV14" s="1"/>
      <c r="AW14" s="1"/>
      <c r="AX14" s="1"/>
    </row>
    <row r="15" spans="1:50" ht="24" customHeight="1" x14ac:dyDescent="0.2">
      <c r="A15" s="251"/>
      <c r="B15" s="252"/>
      <c r="C15" s="5">
        <v>12</v>
      </c>
      <c r="D15" s="8" t="s">
        <v>302</v>
      </c>
      <c r="E15" s="36">
        <v>1</v>
      </c>
      <c r="F15" s="3" t="s">
        <v>2</v>
      </c>
      <c r="G15" s="3"/>
      <c r="H15" s="3" t="s">
        <v>2</v>
      </c>
      <c r="I15" s="3"/>
      <c r="J15" s="3"/>
      <c r="K15" s="3" t="s">
        <v>494</v>
      </c>
      <c r="L15" s="3"/>
      <c r="M15" s="3" t="s">
        <v>2</v>
      </c>
      <c r="N15" s="3"/>
      <c r="O15" s="3"/>
      <c r="P15" s="3"/>
      <c r="Q15" s="3"/>
      <c r="R15" s="3"/>
      <c r="S15" s="3"/>
      <c r="T15" s="3"/>
      <c r="U15" s="3"/>
      <c r="V15" s="3" t="s">
        <v>2</v>
      </c>
      <c r="W15" s="3" t="s">
        <v>2</v>
      </c>
      <c r="X15" s="3"/>
      <c r="Y15" s="3"/>
      <c r="Z15" s="3" t="s">
        <v>2</v>
      </c>
      <c r="AA15" s="3"/>
      <c r="AB15" s="3" t="s">
        <v>2</v>
      </c>
      <c r="AC15" s="4"/>
      <c r="AD15" s="4" t="s">
        <v>1583</v>
      </c>
      <c r="AE15" s="4"/>
      <c r="AF15" s="4" t="s">
        <v>2</v>
      </c>
      <c r="AG15" s="4"/>
      <c r="AH15" s="4" t="s">
        <v>2</v>
      </c>
      <c r="AI15" s="4"/>
      <c r="AJ15" s="4" t="s">
        <v>477</v>
      </c>
      <c r="AK15" s="4">
        <v>69</v>
      </c>
      <c r="AL15" s="4" t="s">
        <v>427</v>
      </c>
      <c r="AM15" s="4" t="s">
        <v>2</v>
      </c>
      <c r="AN15" s="4" t="s">
        <v>1652</v>
      </c>
      <c r="AO15" s="4" t="s">
        <v>427</v>
      </c>
      <c r="AP15" s="4">
        <v>4</v>
      </c>
      <c r="AQ15" s="4" t="s">
        <v>1581</v>
      </c>
      <c r="AR15" s="4" t="s">
        <v>1653</v>
      </c>
      <c r="AS15" s="4" t="s">
        <v>1654</v>
      </c>
      <c r="AT15" s="4" t="s">
        <v>427</v>
      </c>
      <c r="AU15" s="4" t="s">
        <v>607</v>
      </c>
      <c r="AV15" s="1"/>
      <c r="AW15" s="1"/>
      <c r="AX15" s="1"/>
    </row>
    <row r="16" spans="1:50" ht="24" customHeight="1" x14ac:dyDescent="0.2">
      <c r="A16" s="251"/>
      <c r="B16" s="252"/>
      <c r="C16" s="5">
        <v>13</v>
      </c>
      <c r="D16" s="8" t="s">
        <v>303</v>
      </c>
      <c r="E16" s="36">
        <v>1</v>
      </c>
      <c r="F16" s="3" t="s">
        <v>2</v>
      </c>
      <c r="G16" s="3"/>
      <c r="H16" s="3" t="s">
        <v>2</v>
      </c>
      <c r="I16" s="3"/>
      <c r="J16" s="3"/>
      <c r="K16" s="3" t="s">
        <v>494</v>
      </c>
      <c r="L16" s="3"/>
      <c r="M16" s="3" t="s">
        <v>2</v>
      </c>
      <c r="N16" s="3"/>
      <c r="O16" s="3"/>
      <c r="P16" s="3"/>
      <c r="Q16" s="3"/>
      <c r="R16" s="3"/>
      <c r="S16" s="3"/>
      <c r="T16" s="3"/>
      <c r="U16" s="3"/>
      <c r="V16" s="3" t="s">
        <v>2</v>
      </c>
      <c r="W16" s="3" t="s">
        <v>2</v>
      </c>
      <c r="X16" s="3"/>
      <c r="Y16" s="3"/>
      <c r="Z16" s="3" t="s">
        <v>2</v>
      </c>
      <c r="AA16" s="3"/>
      <c r="AB16" s="3" t="s">
        <v>2</v>
      </c>
      <c r="AC16" s="4"/>
      <c r="AD16" s="4" t="s">
        <v>654</v>
      </c>
      <c r="AE16" s="4"/>
      <c r="AF16" s="4" t="s">
        <v>2</v>
      </c>
      <c r="AG16" s="4"/>
      <c r="AH16" s="4" t="s">
        <v>2</v>
      </c>
      <c r="AI16" s="4"/>
      <c r="AJ16" s="4"/>
      <c r="AK16" s="4">
        <v>56</v>
      </c>
      <c r="AL16" s="4" t="s">
        <v>2</v>
      </c>
      <c r="AM16" s="4"/>
      <c r="AN16" s="4" t="s">
        <v>437</v>
      </c>
      <c r="AO16" s="4" t="s">
        <v>427</v>
      </c>
      <c r="AP16" s="4">
        <v>3</v>
      </c>
      <c r="AQ16" s="4" t="s">
        <v>430</v>
      </c>
      <c r="AR16" s="4" t="s">
        <v>2</v>
      </c>
      <c r="AS16" s="4" t="s">
        <v>1655</v>
      </c>
      <c r="AT16" s="4" t="s">
        <v>427</v>
      </c>
      <c r="AU16" s="4" t="s">
        <v>607</v>
      </c>
      <c r="AV16" s="1"/>
      <c r="AW16" s="1"/>
      <c r="AX16" s="1"/>
    </row>
    <row r="17" spans="1:50" ht="24" customHeight="1" x14ac:dyDescent="0.2">
      <c r="A17" s="251"/>
      <c r="B17" s="252"/>
      <c r="C17" s="5">
        <v>14</v>
      </c>
      <c r="D17" s="8" t="s">
        <v>304</v>
      </c>
      <c r="E17" s="36">
        <v>1</v>
      </c>
      <c r="F17" s="3" t="s">
        <v>2</v>
      </c>
      <c r="G17" s="3"/>
      <c r="H17" s="3" t="s">
        <v>2</v>
      </c>
      <c r="I17" s="3"/>
      <c r="J17" s="3"/>
      <c r="K17" s="3" t="s">
        <v>494</v>
      </c>
      <c r="L17" s="3"/>
      <c r="M17" s="3" t="s">
        <v>2</v>
      </c>
      <c r="N17" s="3"/>
      <c r="O17" s="3"/>
      <c r="P17" s="3"/>
      <c r="Q17" s="3"/>
      <c r="R17" s="3"/>
      <c r="S17" s="3"/>
      <c r="T17" s="3"/>
      <c r="U17" s="3"/>
      <c r="V17" s="3" t="s">
        <v>2</v>
      </c>
      <c r="W17" s="3" t="s">
        <v>2</v>
      </c>
      <c r="X17" s="3"/>
      <c r="Y17" s="3"/>
      <c r="Z17" s="3" t="s">
        <v>2</v>
      </c>
      <c r="AA17" s="3"/>
      <c r="AB17" s="3"/>
      <c r="AC17" s="4" t="s">
        <v>427</v>
      </c>
      <c r="AD17" s="4"/>
      <c r="AE17" s="4"/>
      <c r="AF17" s="4" t="s">
        <v>2</v>
      </c>
      <c r="AG17" s="4" t="s">
        <v>2</v>
      </c>
      <c r="AH17" s="4"/>
      <c r="AI17" s="4"/>
      <c r="AJ17" s="4"/>
      <c r="AK17" s="4">
        <v>133</v>
      </c>
      <c r="AL17" s="4" t="s">
        <v>2</v>
      </c>
      <c r="AM17" s="4" t="s">
        <v>2</v>
      </c>
      <c r="AN17" s="4">
        <v>2020</v>
      </c>
      <c r="AO17" s="4" t="s">
        <v>427</v>
      </c>
      <c r="AP17" s="4">
        <v>5</v>
      </c>
      <c r="AQ17" s="4" t="s">
        <v>430</v>
      </c>
      <c r="AR17" s="4" t="s">
        <v>2</v>
      </c>
      <c r="AS17" s="4" t="s">
        <v>2</v>
      </c>
      <c r="AT17" s="4" t="s">
        <v>427</v>
      </c>
      <c r="AU17" s="4" t="s">
        <v>607</v>
      </c>
      <c r="AV17" s="1"/>
      <c r="AW17" s="1"/>
      <c r="AX17" s="1"/>
    </row>
    <row r="18" spans="1:50" ht="24" customHeight="1" x14ac:dyDescent="0.2">
      <c r="A18" s="251"/>
      <c r="B18" s="252"/>
      <c r="C18" s="5">
        <v>15</v>
      </c>
      <c r="D18" s="9" t="s">
        <v>305</v>
      </c>
      <c r="E18" s="36">
        <v>1</v>
      </c>
      <c r="F18" s="3" t="s">
        <v>2</v>
      </c>
      <c r="G18" s="3"/>
      <c r="H18" s="3" t="s">
        <v>2</v>
      </c>
      <c r="I18" s="3"/>
      <c r="J18" s="3"/>
      <c r="K18" s="3" t="s">
        <v>494</v>
      </c>
      <c r="L18" s="3"/>
      <c r="M18" s="3" t="s">
        <v>2</v>
      </c>
      <c r="N18" s="3"/>
      <c r="O18" s="3"/>
      <c r="P18" s="3"/>
      <c r="Q18" s="3"/>
      <c r="R18" s="3"/>
      <c r="S18" s="3"/>
      <c r="T18" s="3"/>
      <c r="U18" s="3"/>
      <c r="V18" s="3" t="s">
        <v>2</v>
      </c>
      <c r="W18" s="3" t="s">
        <v>2</v>
      </c>
      <c r="X18" s="3"/>
      <c r="Y18" s="3"/>
      <c r="Z18" s="3" t="s">
        <v>2</v>
      </c>
      <c r="AA18" s="3"/>
      <c r="AB18" s="3" t="s">
        <v>2</v>
      </c>
      <c r="AC18" s="4"/>
      <c r="AD18" s="4" t="s">
        <v>1656</v>
      </c>
      <c r="AE18" s="4" t="s">
        <v>701</v>
      </c>
      <c r="AF18" s="4" t="s">
        <v>2</v>
      </c>
      <c r="AG18" s="4"/>
      <c r="AH18" s="4" t="s">
        <v>2</v>
      </c>
      <c r="AI18" s="4"/>
      <c r="AJ18" s="4" t="s">
        <v>1657</v>
      </c>
      <c r="AK18" s="4"/>
      <c r="AL18" s="4" t="s">
        <v>2</v>
      </c>
      <c r="AM18" s="4" t="s">
        <v>427</v>
      </c>
      <c r="AN18" s="4" t="s">
        <v>2</v>
      </c>
      <c r="AO18" s="4" t="s">
        <v>427</v>
      </c>
      <c r="AP18" s="4">
        <v>5</v>
      </c>
      <c r="AQ18" s="4" t="s">
        <v>1618</v>
      </c>
      <c r="AR18" s="4" t="s">
        <v>2</v>
      </c>
      <c r="AS18" s="4" t="s">
        <v>2</v>
      </c>
      <c r="AT18" s="4" t="s">
        <v>427</v>
      </c>
      <c r="AU18" s="4" t="s">
        <v>607</v>
      </c>
      <c r="AV18" s="1"/>
      <c r="AW18" s="1"/>
      <c r="AX18" s="1"/>
    </row>
    <row r="19" spans="1:50" ht="24" customHeight="1" x14ac:dyDescent="0.2">
      <c r="A19" s="251"/>
      <c r="B19" s="252"/>
      <c r="C19" s="5">
        <v>16</v>
      </c>
      <c r="D19" s="8" t="s">
        <v>306</v>
      </c>
      <c r="E19" s="36">
        <v>1</v>
      </c>
      <c r="F19" s="3" t="s">
        <v>2</v>
      </c>
      <c r="G19" s="3"/>
      <c r="H19" s="3" t="s">
        <v>2</v>
      </c>
      <c r="I19" s="3"/>
      <c r="J19" s="3"/>
      <c r="K19" s="3" t="s">
        <v>494</v>
      </c>
      <c r="L19" s="3"/>
      <c r="M19" s="3" t="s">
        <v>2</v>
      </c>
      <c r="N19" s="3"/>
      <c r="O19" s="3"/>
      <c r="P19" s="3"/>
      <c r="Q19" s="3"/>
      <c r="R19" s="3"/>
      <c r="S19" s="3"/>
      <c r="T19" s="3"/>
      <c r="U19" s="3"/>
      <c r="V19" s="3" t="s">
        <v>2</v>
      </c>
      <c r="W19" s="3" t="s">
        <v>2</v>
      </c>
      <c r="X19" s="3"/>
      <c r="Y19" s="3"/>
      <c r="Z19" s="3" t="s">
        <v>2</v>
      </c>
      <c r="AA19" s="3"/>
      <c r="AB19" s="3" t="s">
        <v>2</v>
      </c>
      <c r="AC19" s="4"/>
      <c r="AD19" s="4" t="s">
        <v>425</v>
      </c>
      <c r="AE19" s="4" t="s">
        <v>1658</v>
      </c>
      <c r="AF19" s="4" t="s">
        <v>427</v>
      </c>
      <c r="AG19" s="4"/>
      <c r="AH19" s="4" t="s">
        <v>2</v>
      </c>
      <c r="AI19" s="4"/>
      <c r="AJ19" s="4" t="s">
        <v>1659</v>
      </c>
      <c r="AK19" s="4">
        <v>20</v>
      </c>
      <c r="AL19" s="4" t="s">
        <v>427</v>
      </c>
      <c r="AM19" s="4" t="s">
        <v>2</v>
      </c>
      <c r="AN19" s="4" t="s">
        <v>1660</v>
      </c>
      <c r="AO19" s="4" t="s">
        <v>427</v>
      </c>
      <c r="AP19" s="4">
        <v>3</v>
      </c>
      <c r="AQ19" s="4" t="s">
        <v>1661</v>
      </c>
      <c r="AR19" s="4" t="s">
        <v>1662</v>
      </c>
      <c r="AS19" s="4" t="s">
        <v>1649</v>
      </c>
      <c r="AT19" s="4" t="s">
        <v>427</v>
      </c>
      <c r="AU19" s="4" t="s">
        <v>607</v>
      </c>
      <c r="AV19" s="1"/>
      <c r="AW19" s="1"/>
      <c r="AX19" s="1"/>
    </row>
    <row r="20" spans="1:50" ht="24" customHeight="1" x14ac:dyDescent="0.2">
      <c r="A20" s="251"/>
      <c r="B20" s="252"/>
      <c r="C20" s="5">
        <v>17</v>
      </c>
      <c r="D20" s="8" t="s">
        <v>307</v>
      </c>
      <c r="E20" s="36">
        <v>1</v>
      </c>
      <c r="F20" s="3" t="s">
        <v>2</v>
      </c>
      <c r="G20" s="3"/>
      <c r="H20" s="3" t="s">
        <v>2</v>
      </c>
      <c r="I20" s="3"/>
      <c r="J20" s="3"/>
      <c r="K20" s="3" t="s">
        <v>494</v>
      </c>
      <c r="L20" s="3"/>
      <c r="M20" s="3" t="s">
        <v>2</v>
      </c>
      <c r="N20" s="3"/>
      <c r="O20" s="3"/>
      <c r="P20" s="3"/>
      <c r="Q20" s="3"/>
      <c r="R20" s="3"/>
      <c r="S20" s="3"/>
      <c r="T20" s="3"/>
      <c r="U20" s="3"/>
      <c r="V20" s="3"/>
      <c r="W20" s="3" t="s">
        <v>2</v>
      </c>
      <c r="X20" s="3"/>
      <c r="Y20" s="3"/>
      <c r="Z20" s="3" t="s">
        <v>2</v>
      </c>
      <c r="AA20" s="3"/>
      <c r="AB20" s="3" t="s">
        <v>2</v>
      </c>
      <c r="AC20" s="4"/>
      <c r="AD20" s="4" t="s">
        <v>477</v>
      </c>
      <c r="AE20" s="4"/>
      <c r="AF20" s="4" t="s">
        <v>2</v>
      </c>
      <c r="AG20" s="4" t="s">
        <v>2</v>
      </c>
      <c r="AH20" s="4"/>
      <c r="AI20" s="4"/>
      <c r="AJ20" s="4"/>
      <c r="AK20" s="4">
        <v>20</v>
      </c>
      <c r="AL20" s="4" t="s">
        <v>2</v>
      </c>
      <c r="AM20" s="4" t="s">
        <v>2</v>
      </c>
      <c r="AN20" s="4">
        <v>2020</v>
      </c>
      <c r="AO20" s="4"/>
      <c r="AP20" s="4">
        <v>3</v>
      </c>
      <c r="AQ20" s="4" t="s">
        <v>430</v>
      </c>
      <c r="AR20" s="4" t="s">
        <v>2</v>
      </c>
      <c r="AS20" s="4" t="s">
        <v>2</v>
      </c>
      <c r="AT20" s="4"/>
      <c r="AU20" s="4" t="s">
        <v>607</v>
      </c>
      <c r="AV20" s="1"/>
      <c r="AW20" s="1"/>
      <c r="AX20" s="1"/>
    </row>
    <row r="21" spans="1:50" ht="24" customHeight="1" x14ac:dyDescent="0.2">
      <c r="A21" s="251"/>
      <c r="B21" s="252"/>
      <c r="C21" s="5">
        <v>18</v>
      </c>
      <c r="D21" s="8" t="s">
        <v>308</v>
      </c>
      <c r="E21" s="36">
        <v>1</v>
      </c>
      <c r="F21" s="3" t="s">
        <v>2</v>
      </c>
      <c r="G21" s="3"/>
      <c r="H21" s="3" t="s">
        <v>2</v>
      </c>
      <c r="I21" s="3"/>
      <c r="J21" s="3"/>
      <c r="K21" s="3" t="s">
        <v>494</v>
      </c>
      <c r="L21" s="3"/>
      <c r="M21" s="3" t="s">
        <v>2</v>
      </c>
      <c r="N21" s="3"/>
      <c r="O21" s="3"/>
      <c r="P21" s="3"/>
      <c r="Q21" s="3"/>
      <c r="R21" s="3"/>
      <c r="S21" s="3"/>
      <c r="T21" s="3"/>
      <c r="U21" s="3"/>
      <c r="V21" s="3" t="s">
        <v>2</v>
      </c>
      <c r="W21" s="3" t="s">
        <v>2</v>
      </c>
      <c r="X21" s="3"/>
      <c r="Y21" s="3"/>
      <c r="Z21" s="3" t="s">
        <v>2</v>
      </c>
      <c r="AA21" s="3"/>
      <c r="AB21" s="3" t="s">
        <v>2</v>
      </c>
      <c r="AC21" s="4"/>
      <c r="AD21" s="4" t="s">
        <v>1656</v>
      </c>
      <c r="AE21" s="4" t="s">
        <v>1663</v>
      </c>
      <c r="AF21" s="4" t="s">
        <v>2</v>
      </c>
      <c r="AG21" s="4" t="s">
        <v>2</v>
      </c>
      <c r="AH21" s="4"/>
      <c r="AI21" s="4"/>
      <c r="AJ21" s="4" t="s">
        <v>1664</v>
      </c>
      <c r="AK21" s="4">
        <v>41</v>
      </c>
      <c r="AL21" s="4" t="s">
        <v>2</v>
      </c>
      <c r="AM21" s="4"/>
      <c r="AN21" s="4" t="s">
        <v>1665</v>
      </c>
      <c r="AO21" s="4" t="s">
        <v>427</v>
      </c>
      <c r="AP21" s="4">
        <v>6</v>
      </c>
      <c r="AQ21" s="4" t="s">
        <v>1666</v>
      </c>
      <c r="AR21" s="4" t="s">
        <v>1385</v>
      </c>
      <c r="AS21" s="4" t="s">
        <v>1667</v>
      </c>
      <c r="AT21" s="4" t="s">
        <v>427</v>
      </c>
      <c r="AU21" s="4" t="s">
        <v>1668</v>
      </c>
      <c r="AV21" s="1"/>
      <c r="AW21" s="1"/>
      <c r="AX21" s="1"/>
    </row>
    <row r="22" spans="1:50" ht="24" customHeight="1" x14ac:dyDescent="0.2">
      <c r="A22" s="251"/>
      <c r="B22" s="252"/>
      <c r="C22" s="5">
        <v>19</v>
      </c>
      <c r="D22" s="8" t="s">
        <v>309</v>
      </c>
      <c r="E22" s="36">
        <v>1</v>
      </c>
      <c r="F22" s="3" t="s">
        <v>2</v>
      </c>
      <c r="G22" s="3"/>
      <c r="H22" s="3" t="s">
        <v>2</v>
      </c>
      <c r="I22" s="3"/>
      <c r="J22" s="3"/>
      <c r="K22" s="3" t="s">
        <v>494</v>
      </c>
      <c r="L22" s="3"/>
      <c r="M22" s="3" t="s">
        <v>2</v>
      </c>
      <c r="N22" s="3"/>
      <c r="O22" s="3"/>
      <c r="P22" s="3"/>
      <c r="Q22" s="3"/>
      <c r="R22" s="3"/>
      <c r="S22" s="3"/>
      <c r="T22" s="3"/>
      <c r="U22" s="3"/>
      <c r="V22" s="3" t="s">
        <v>2</v>
      </c>
      <c r="W22" s="3" t="s">
        <v>2</v>
      </c>
      <c r="X22" s="3"/>
      <c r="Y22" s="3"/>
      <c r="Z22" s="3" t="s">
        <v>2</v>
      </c>
      <c r="AA22" s="3"/>
      <c r="AB22" s="3" t="s">
        <v>2</v>
      </c>
      <c r="AC22" s="4"/>
      <c r="AD22" s="4" t="s">
        <v>654</v>
      </c>
      <c r="AE22" s="4"/>
      <c r="AF22" s="4" t="s">
        <v>2</v>
      </c>
      <c r="AG22" s="4"/>
      <c r="AH22" s="4" t="s">
        <v>2</v>
      </c>
      <c r="AI22" s="4"/>
      <c r="AJ22" s="4"/>
      <c r="AK22" s="4">
        <v>21</v>
      </c>
      <c r="AL22" s="4" t="s">
        <v>2</v>
      </c>
      <c r="AM22" s="4"/>
      <c r="AN22" s="4" t="s">
        <v>458</v>
      </c>
      <c r="AO22" s="4" t="s">
        <v>427</v>
      </c>
      <c r="AP22" s="4">
        <v>5</v>
      </c>
      <c r="AQ22" s="4" t="s">
        <v>430</v>
      </c>
      <c r="AR22" s="4" t="s">
        <v>2</v>
      </c>
      <c r="AS22" s="4" t="s">
        <v>1669</v>
      </c>
      <c r="AT22" s="4"/>
      <c r="AU22" s="4"/>
      <c r="AV22" s="1"/>
      <c r="AW22" s="1"/>
      <c r="AX22" s="1"/>
    </row>
    <row r="23" spans="1:50" ht="24" customHeight="1" x14ac:dyDescent="0.2">
      <c r="A23" s="251"/>
      <c r="B23" s="252"/>
      <c r="C23" s="5">
        <v>20</v>
      </c>
      <c r="D23" s="8" t="s">
        <v>310</v>
      </c>
      <c r="E23" s="36">
        <v>1</v>
      </c>
      <c r="F23" s="3" t="s">
        <v>2</v>
      </c>
      <c r="G23" s="3"/>
      <c r="H23" s="3" t="s">
        <v>2</v>
      </c>
      <c r="I23" s="3"/>
      <c r="J23" s="3"/>
      <c r="K23" s="3" t="s">
        <v>494</v>
      </c>
      <c r="L23" s="3"/>
      <c r="M23" s="3" t="s">
        <v>2</v>
      </c>
      <c r="N23" s="3"/>
      <c r="O23" s="3"/>
      <c r="P23" s="3"/>
      <c r="Q23" s="3"/>
      <c r="R23" s="3"/>
      <c r="S23" s="3"/>
      <c r="T23" s="3"/>
      <c r="U23" s="3"/>
      <c r="V23" s="3" t="s">
        <v>2</v>
      </c>
      <c r="W23" s="3" t="s">
        <v>2</v>
      </c>
      <c r="X23" s="3"/>
      <c r="Y23" s="3"/>
      <c r="Z23" s="3" t="s">
        <v>2</v>
      </c>
      <c r="AA23" s="3"/>
      <c r="AB23" s="3" t="s">
        <v>2</v>
      </c>
      <c r="AC23" s="4"/>
      <c r="AD23" s="4" t="s">
        <v>425</v>
      </c>
      <c r="AE23" s="4" t="s">
        <v>435</v>
      </c>
      <c r="AF23" s="4" t="s">
        <v>2</v>
      </c>
      <c r="AG23" s="4"/>
      <c r="AH23" s="4" t="s">
        <v>2</v>
      </c>
      <c r="AI23" s="4"/>
      <c r="AJ23" s="4"/>
      <c r="AK23" s="4">
        <v>42</v>
      </c>
      <c r="AL23" s="4" t="s">
        <v>427</v>
      </c>
      <c r="AM23" s="4" t="s">
        <v>427</v>
      </c>
      <c r="AN23" s="4" t="s">
        <v>1670</v>
      </c>
      <c r="AO23" s="4" t="s">
        <v>427</v>
      </c>
      <c r="AP23" s="4">
        <v>3</v>
      </c>
      <c r="AQ23" s="4" t="s">
        <v>1360</v>
      </c>
      <c r="AR23" s="4" t="s">
        <v>1671</v>
      </c>
      <c r="AS23" s="4" t="s">
        <v>533</v>
      </c>
      <c r="AT23" s="4" t="s">
        <v>427</v>
      </c>
      <c r="AU23" s="4" t="s">
        <v>607</v>
      </c>
      <c r="AV23" s="1"/>
      <c r="AW23" s="1"/>
      <c r="AX23" s="1"/>
    </row>
    <row r="24" spans="1:50" ht="24" customHeight="1" x14ac:dyDescent="0.2">
      <c r="A24" s="251"/>
      <c r="B24" s="252"/>
      <c r="C24" s="5">
        <v>21</v>
      </c>
      <c r="D24" s="8" t="s">
        <v>311</v>
      </c>
      <c r="E24" s="3"/>
      <c r="F24" s="3"/>
      <c r="G24" s="3"/>
      <c r="H24" s="3"/>
      <c r="I24" s="3"/>
      <c r="J24" s="3"/>
      <c r="K24" s="3"/>
      <c r="L24" s="3"/>
      <c r="M24" s="3"/>
      <c r="N24" s="3"/>
      <c r="O24" s="3"/>
      <c r="P24" s="3"/>
      <c r="Q24" s="3"/>
      <c r="R24" s="3"/>
      <c r="S24" s="3"/>
      <c r="T24" s="3"/>
      <c r="U24" s="3"/>
      <c r="V24" s="3"/>
      <c r="W24" s="3"/>
      <c r="X24" s="3"/>
      <c r="Y24" s="3"/>
      <c r="Z24" s="3"/>
      <c r="AA24" s="3"/>
      <c r="AB24" s="3"/>
      <c r="AC24" s="4"/>
      <c r="AD24" s="4"/>
      <c r="AE24" s="4"/>
      <c r="AF24" s="4"/>
      <c r="AG24" s="4"/>
      <c r="AH24" s="4"/>
      <c r="AI24" s="4"/>
      <c r="AJ24" s="4"/>
      <c r="AK24" s="4"/>
      <c r="AL24" s="4"/>
      <c r="AM24" s="4"/>
      <c r="AN24" s="4"/>
      <c r="AO24" s="4"/>
      <c r="AP24" s="4"/>
      <c r="AQ24" s="4"/>
      <c r="AR24" s="4"/>
      <c r="AS24" s="4"/>
      <c r="AT24" s="4"/>
      <c r="AU24" s="4"/>
      <c r="AV24" s="1"/>
      <c r="AW24" s="1"/>
      <c r="AX24" s="1"/>
    </row>
    <row r="25" spans="1:50" ht="24" customHeight="1" x14ac:dyDescent="0.2">
      <c r="A25" s="251"/>
      <c r="B25" s="252"/>
      <c r="C25" s="5">
        <v>22</v>
      </c>
      <c r="D25" s="8" t="s">
        <v>312</v>
      </c>
      <c r="E25" s="36">
        <v>1</v>
      </c>
      <c r="F25" s="3" t="s">
        <v>2</v>
      </c>
      <c r="G25" s="3"/>
      <c r="H25" s="3"/>
      <c r="I25" s="3"/>
      <c r="J25" s="4" t="s">
        <v>1672</v>
      </c>
      <c r="K25" s="3" t="s">
        <v>494</v>
      </c>
      <c r="L25" s="3"/>
      <c r="M25" s="3" t="s">
        <v>2</v>
      </c>
      <c r="N25" s="3"/>
      <c r="O25" s="3"/>
      <c r="P25" s="3"/>
      <c r="Q25" s="3"/>
      <c r="R25" s="3"/>
      <c r="S25" s="3"/>
      <c r="T25" s="3"/>
      <c r="U25" s="3"/>
      <c r="V25" s="3" t="s">
        <v>2</v>
      </c>
      <c r="W25" s="3" t="s">
        <v>2</v>
      </c>
      <c r="X25" s="3"/>
      <c r="Y25" s="3"/>
      <c r="Z25" s="3" t="s">
        <v>2</v>
      </c>
      <c r="AA25" s="3"/>
      <c r="AB25" s="3" t="s">
        <v>2</v>
      </c>
      <c r="AC25" s="4"/>
      <c r="AD25" s="4" t="s">
        <v>654</v>
      </c>
      <c r="AE25" s="4"/>
      <c r="AF25" s="4" t="s">
        <v>2</v>
      </c>
      <c r="AG25" s="4"/>
      <c r="AH25" s="4" t="s">
        <v>2</v>
      </c>
      <c r="AI25" s="4"/>
      <c r="AJ25" s="4" t="s">
        <v>577</v>
      </c>
      <c r="AK25" s="4">
        <v>19</v>
      </c>
      <c r="AL25" s="4" t="s">
        <v>427</v>
      </c>
      <c r="AM25" s="4" t="s">
        <v>427</v>
      </c>
      <c r="AN25" s="4"/>
      <c r="AO25" s="4"/>
      <c r="AP25" s="4"/>
      <c r="AQ25" s="4" t="s">
        <v>469</v>
      </c>
      <c r="AR25" s="4" t="s">
        <v>2</v>
      </c>
      <c r="AS25" s="4" t="s">
        <v>2</v>
      </c>
      <c r="AT25" s="4" t="s">
        <v>427</v>
      </c>
      <c r="AU25" s="4"/>
      <c r="AV25" s="1"/>
      <c r="AW25" s="1"/>
      <c r="AX25" s="1"/>
    </row>
    <row r="26" spans="1:50" ht="24" customHeight="1" x14ac:dyDescent="0.2">
      <c r="A26" s="251"/>
      <c r="B26" s="252"/>
      <c r="C26" s="5">
        <v>23</v>
      </c>
      <c r="D26" s="8" t="s">
        <v>313</v>
      </c>
      <c r="E26" s="36">
        <v>0.95</v>
      </c>
      <c r="F26" s="3" t="s">
        <v>2</v>
      </c>
      <c r="G26" s="3"/>
      <c r="H26" s="3"/>
      <c r="I26" s="3"/>
      <c r="J26" s="4" t="s">
        <v>1673</v>
      </c>
      <c r="K26" s="3" t="s">
        <v>494</v>
      </c>
      <c r="L26" s="3"/>
      <c r="M26" s="3" t="s">
        <v>2</v>
      </c>
      <c r="N26" s="3"/>
      <c r="O26" s="3"/>
      <c r="P26" s="3"/>
      <c r="Q26" s="3"/>
      <c r="R26" s="3"/>
      <c r="S26" s="3"/>
      <c r="T26" s="3"/>
      <c r="U26" s="3"/>
      <c r="V26" s="3" t="s">
        <v>2</v>
      </c>
      <c r="W26" s="3" t="s">
        <v>2</v>
      </c>
      <c r="X26" s="3"/>
      <c r="Y26" s="3"/>
      <c r="Z26" s="3" t="s">
        <v>2</v>
      </c>
      <c r="AA26" s="3"/>
      <c r="AB26" s="3" t="s">
        <v>2</v>
      </c>
      <c r="AC26" s="4"/>
      <c r="AD26" s="4" t="s">
        <v>1237</v>
      </c>
      <c r="AE26" s="4"/>
      <c r="AF26" s="4" t="s">
        <v>2</v>
      </c>
      <c r="AG26" s="4"/>
      <c r="AH26" s="4" t="s">
        <v>2</v>
      </c>
      <c r="AI26" s="4"/>
      <c r="AJ26" s="4" t="s">
        <v>1674</v>
      </c>
      <c r="AK26" s="4">
        <v>41</v>
      </c>
      <c r="AL26" s="4" t="s">
        <v>1675</v>
      </c>
      <c r="AM26" s="4"/>
      <c r="AN26" s="4"/>
      <c r="AO26" s="4"/>
      <c r="AP26" s="4">
        <v>3</v>
      </c>
      <c r="AQ26" s="4" t="s">
        <v>430</v>
      </c>
      <c r="AR26" s="4" t="s">
        <v>2</v>
      </c>
      <c r="AS26" s="4" t="s">
        <v>2</v>
      </c>
      <c r="AT26" s="4" t="s">
        <v>427</v>
      </c>
      <c r="AU26" s="4"/>
      <c r="AV26" s="1"/>
      <c r="AW26" s="1"/>
      <c r="AX26" s="1"/>
    </row>
    <row r="27" spans="1:50" ht="24" customHeight="1" x14ac:dyDescent="0.2">
      <c r="A27" s="251"/>
      <c r="B27" s="252"/>
      <c r="C27" s="5">
        <v>24</v>
      </c>
      <c r="D27" s="8" t="s">
        <v>314</v>
      </c>
      <c r="E27" s="36">
        <v>1</v>
      </c>
      <c r="F27" s="3" t="s">
        <v>2</v>
      </c>
      <c r="G27" s="3"/>
      <c r="H27" s="3" t="s">
        <v>2</v>
      </c>
      <c r="I27" s="3"/>
      <c r="J27" s="3"/>
      <c r="K27" s="3" t="s">
        <v>494</v>
      </c>
      <c r="L27" s="3"/>
      <c r="M27" s="3" t="s">
        <v>2</v>
      </c>
      <c r="N27" s="3"/>
      <c r="O27" s="3"/>
      <c r="P27" s="3"/>
      <c r="Q27" s="3"/>
      <c r="R27" s="3"/>
      <c r="S27" s="3"/>
      <c r="T27" s="3"/>
      <c r="U27" s="3"/>
      <c r="V27" s="3" t="s">
        <v>2</v>
      </c>
      <c r="W27" s="3" t="s">
        <v>2</v>
      </c>
      <c r="X27" s="3"/>
      <c r="Y27" s="3"/>
      <c r="Z27" s="3" t="s">
        <v>2</v>
      </c>
      <c r="AA27" s="3"/>
      <c r="AB27" s="3" t="s">
        <v>2</v>
      </c>
      <c r="AC27" s="4"/>
      <c r="AD27" s="4" t="s">
        <v>851</v>
      </c>
      <c r="AE27" s="4"/>
      <c r="AF27" s="4" t="s">
        <v>1676</v>
      </c>
      <c r="AG27" s="4" t="s">
        <v>2</v>
      </c>
      <c r="AH27" s="4"/>
      <c r="AI27" s="4"/>
      <c r="AJ27" s="4" t="s">
        <v>629</v>
      </c>
      <c r="AK27" s="4">
        <v>19</v>
      </c>
      <c r="AL27" s="4" t="s">
        <v>427</v>
      </c>
      <c r="AM27" s="4" t="s">
        <v>2</v>
      </c>
      <c r="AN27" s="4" t="s">
        <v>1677</v>
      </c>
      <c r="AO27" s="4" t="s">
        <v>427</v>
      </c>
      <c r="AP27" s="4">
        <v>6</v>
      </c>
      <c r="AQ27" s="4" t="s">
        <v>1678</v>
      </c>
      <c r="AR27" s="4" t="s">
        <v>2</v>
      </c>
      <c r="AS27" s="4" t="s">
        <v>1679</v>
      </c>
      <c r="AT27" s="4" t="s">
        <v>427</v>
      </c>
      <c r="AU27" s="4" t="s">
        <v>607</v>
      </c>
      <c r="AV27" s="1"/>
      <c r="AW27" s="1"/>
      <c r="AX27" s="1"/>
    </row>
    <row r="28" spans="1:50" ht="24" customHeight="1" x14ac:dyDescent="0.2">
      <c r="A28" s="251"/>
      <c r="B28" s="252"/>
      <c r="C28" s="5">
        <v>25</v>
      </c>
      <c r="D28" s="8" t="s">
        <v>315</v>
      </c>
      <c r="E28" s="36">
        <v>1</v>
      </c>
      <c r="F28" s="3" t="s">
        <v>2</v>
      </c>
      <c r="G28" s="3"/>
      <c r="H28" s="3" t="s">
        <v>2</v>
      </c>
      <c r="I28" s="3"/>
      <c r="J28" s="3"/>
      <c r="K28" s="3" t="s">
        <v>494</v>
      </c>
      <c r="L28" s="3"/>
      <c r="M28" s="3" t="s">
        <v>2</v>
      </c>
      <c r="N28" s="3"/>
      <c r="O28" s="3"/>
      <c r="P28" s="3"/>
      <c r="Q28" s="3"/>
      <c r="R28" s="3"/>
      <c r="S28" s="3"/>
      <c r="T28" s="3"/>
      <c r="U28" s="3"/>
      <c r="V28" s="3" t="s">
        <v>2</v>
      </c>
      <c r="W28" s="3" t="s">
        <v>2</v>
      </c>
      <c r="X28" s="3"/>
      <c r="Y28" s="3"/>
      <c r="Z28" s="3" t="s">
        <v>2</v>
      </c>
      <c r="AA28" s="3"/>
      <c r="AB28" s="3" t="s">
        <v>2</v>
      </c>
      <c r="AC28" s="4"/>
      <c r="AD28" s="4" t="s">
        <v>1656</v>
      </c>
      <c r="AE28" s="4" t="s">
        <v>435</v>
      </c>
      <c r="AF28" s="4" t="s">
        <v>2</v>
      </c>
      <c r="AG28" s="4"/>
      <c r="AH28" s="4" t="s">
        <v>2</v>
      </c>
      <c r="AI28" s="4"/>
      <c r="AJ28" s="4" t="s">
        <v>1680</v>
      </c>
      <c r="AK28" s="4">
        <v>3</v>
      </c>
      <c r="AL28" s="4" t="s">
        <v>1115</v>
      </c>
      <c r="AM28" s="4" t="s">
        <v>427</v>
      </c>
      <c r="AN28" s="4" t="s">
        <v>506</v>
      </c>
      <c r="AO28" s="4" t="s">
        <v>427</v>
      </c>
      <c r="AP28" s="4">
        <v>3</v>
      </c>
      <c r="AQ28" s="4" t="s">
        <v>1681</v>
      </c>
      <c r="AR28" s="4" t="s">
        <v>494</v>
      </c>
      <c r="AS28" s="4" t="s">
        <v>2</v>
      </c>
      <c r="AT28" s="4" t="s">
        <v>2</v>
      </c>
      <c r="AU28" s="4" t="s">
        <v>1682</v>
      </c>
      <c r="AV28" s="1"/>
      <c r="AW28" s="1"/>
      <c r="AX28" s="1"/>
    </row>
    <row r="29" spans="1:50" ht="24" customHeight="1" x14ac:dyDescent="0.2">
      <c r="A29" s="251"/>
      <c r="B29" s="252"/>
      <c r="C29" s="5">
        <v>26</v>
      </c>
      <c r="D29" s="8" t="s">
        <v>316</v>
      </c>
      <c r="E29" s="36">
        <v>1</v>
      </c>
      <c r="F29" s="3" t="s">
        <v>2</v>
      </c>
      <c r="G29" s="3"/>
      <c r="H29" s="3" t="s">
        <v>2</v>
      </c>
      <c r="I29" s="3"/>
      <c r="J29" s="3"/>
      <c r="K29" s="3" t="s">
        <v>494</v>
      </c>
      <c r="L29" s="3"/>
      <c r="M29" s="3"/>
      <c r="N29" s="3"/>
      <c r="O29" s="3" t="s">
        <v>2</v>
      </c>
      <c r="P29" s="3"/>
      <c r="Q29" s="3"/>
      <c r="R29" s="3" t="s">
        <v>2</v>
      </c>
      <c r="S29" s="3"/>
      <c r="T29" s="3"/>
      <c r="U29" s="3"/>
      <c r="V29" s="3"/>
      <c r="W29" s="3" t="s">
        <v>2</v>
      </c>
      <c r="X29" s="3"/>
      <c r="Y29" s="3"/>
      <c r="Z29" s="3" t="s">
        <v>2</v>
      </c>
      <c r="AA29" s="3"/>
      <c r="AB29" s="3"/>
      <c r="AC29" s="4" t="s">
        <v>427</v>
      </c>
      <c r="AD29" s="4" t="s">
        <v>1683</v>
      </c>
      <c r="AE29" s="4" t="s">
        <v>1684</v>
      </c>
      <c r="AF29" s="4" t="s">
        <v>2</v>
      </c>
      <c r="AG29" s="4"/>
      <c r="AH29" s="4" t="s">
        <v>2</v>
      </c>
      <c r="AI29" s="4"/>
      <c r="AJ29" s="4" t="s">
        <v>1685</v>
      </c>
      <c r="AK29" s="4">
        <v>20</v>
      </c>
      <c r="AL29" s="4" t="s">
        <v>2</v>
      </c>
      <c r="AM29" s="4" t="s">
        <v>2</v>
      </c>
      <c r="AN29" s="4" t="s">
        <v>458</v>
      </c>
      <c r="AO29" s="4" t="s">
        <v>427</v>
      </c>
      <c r="AP29" s="4">
        <v>2</v>
      </c>
      <c r="AQ29" s="4" t="s">
        <v>619</v>
      </c>
      <c r="AR29" s="4" t="s">
        <v>2</v>
      </c>
      <c r="AS29" s="4" t="s">
        <v>1640</v>
      </c>
      <c r="AT29" s="4" t="s">
        <v>427</v>
      </c>
      <c r="AU29" s="4" t="s">
        <v>607</v>
      </c>
      <c r="AV29" s="1"/>
      <c r="AW29" s="1"/>
      <c r="AX29" s="1"/>
    </row>
    <row r="30" spans="1:50" ht="12.75" x14ac:dyDescent="0.2">
      <c r="A30" s="185"/>
      <c r="B30" s="185"/>
      <c r="C30" s="186"/>
      <c r="D30" s="186"/>
      <c r="E30" s="186">
        <f>SUM(E4:E29)</f>
        <v>23.9</v>
      </c>
      <c r="F30" s="217">
        <f>COUNTIF(F4:F29,"да")</f>
        <v>24</v>
      </c>
      <c r="G30" s="186">
        <f t="shared" ref="G30:AU30" si="0">COUNTIF(G4:G29,"да")</f>
        <v>0</v>
      </c>
      <c r="H30" s="186">
        <f t="shared" si="0"/>
        <v>23</v>
      </c>
      <c r="I30" s="186">
        <f t="shared" si="0"/>
        <v>0</v>
      </c>
      <c r="J30" s="186">
        <f t="shared" si="0"/>
        <v>0</v>
      </c>
      <c r="K30" s="186">
        <v>23</v>
      </c>
      <c r="L30" s="186">
        <v>1</v>
      </c>
      <c r="M30" s="186">
        <f t="shared" si="0"/>
        <v>23</v>
      </c>
      <c r="N30" s="186">
        <f t="shared" si="0"/>
        <v>0</v>
      </c>
      <c r="O30" s="186">
        <f t="shared" si="0"/>
        <v>2</v>
      </c>
      <c r="P30" s="186">
        <f t="shared" si="0"/>
        <v>0</v>
      </c>
      <c r="Q30" s="186">
        <f t="shared" si="0"/>
        <v>1</v>
      </c>
      <c r="R30" s="186">
        <f t="shared" si="0"/>
        <v>1</v>
      </c>
      <c r="S30" s="186">
        <f t="shared" si="0"/>
        <v>0</v>
      </c>
      <c r="T30" s="186">
        <f t="shared" si="0"/>
        <v>0</v>
      </c>
      <c r="U30" s="186">
        <f t="shared" si="0"/>
        <v>0</v>
      </c>
      <c r="V30" s="186">
        <f t="shared" si="0"/>
        <v>20</v>
      </c>
      <c r="W30" s="186">
        <f t="shared" si="0"/>
        <v>24</v>
      </c>
      <c r="X30" s="186">
        <f t="shared" si="0"/>
        <v>1</v>
      </c>
      <c r="Y30" s="186">
        <f t="shared" si="0"/>
        <v>0</v>
      </c>
      <c r="Z30" s="186">
        <f t="shared" si="0"/>
        <v>25</v>
      </c>
      <c r="AA30" s="186">
        <f t="shared" si="0"/>
        <v>0</v>
      </c>
      <c r="AB30" s="186">
        <f t="shared" si="0"/>
        <v>21</v>
      </c>
      <c r="AC30" s="186">
        <v>4</v>
      </c>
      <c r="AD30" s="186">
        <f t="shared" si="0"/>
        <v>0</v>
      </c>
      <c r="AE30" s="186">
        <f t="shared" si="0"/>
        <v>0</v>
      </c>
      <c r="AF30" s="186">
        <v>20</v>
      </c>
      <c r="AG30" s="187">
        <f t="shared" si="0"/>
        <v>7</v>
      </c>
      <c r="AH30" s="187">
        <f t="shared" si="0"/>
        <v>18</v>
      </c>
      <c r="AI30" s="187">
        <f t="shared" si="0"/>
        <v>0</v>
      </c>
      <c r="AJ30" s="186">
        <f t="shared" si="0"/>
        <v>0</v>
      </c>
      <c r="AK30" s="186">
        <f t="shared" si="0"/>
        <v>0</v>
      </c>
      <c r="AL30" s="186">
        <f t="shared" si="0"/>
        <v>9</v>
      </c>
      <c r="AM30" s="186">
        <f t="shared" si="0"/>
        <v>8</v>
      </c>
      <c r="AN30" s="186">
        <f t="shared" si="0"/>
        <v>1</v>
      </c>
      <c r="AO30" s="186">
        <f t="shared" si="0"/>
        <v>0</v>
      </c>
      <c r="AP30" s="186">
        <f t="shared" si="0"/>
        <v>0</v>
      </c>
      <c r="AQ30" s="186">
        <f t="shared" si="0"/>
        <v>0</v>
      </c>
      <c r="AR30" s="186">
        <f t="shared" si="0"/>
        <v>14</v>
      </c>
      <c r="AS30" s="186">
        <f t="shared" si="0"/>
        <v>11</v>
      </c>
      <c r="AT30" s="186">
        <f t="shared" si="0"/>
        <v>1</v>
      </c>
      <c r="AU30" s="186">
        <f t="shared" si="0"/>
        <v>0</v>
      </c>
    </row>
    <row r="31" spans="1:50" ht="12.75" x14ac:dyDescent="0.2">
      <c r="A31" s="185"/>
      <c r="B31" s="185"/>
      <c r="C31" s="186"/>
      <c r="D31" s="186"/>
      <c r="E31" s="186">
        <f>E30/25*100</f>
        <v>95.6</v>
      </c>
      <c r="F31" s="186">
        <f>F30/25*100</f>
        <v>96</v>
      </c>
      <c r="G31" s="186">
        <f t="shared" ref="G31:AT31" si="1">G30/25*100</f>
        <v>0</v>
      </c>
      <c r="H31" s="186">
        <f t="shared" si="1"/>
        <v>92</v>
      </c>
      <c r="I31" s="186">
        <f t="shared" si="1"/>
        <v>0</v>
      </c>
      <c r="J31" s="112" t="s">
        <v>1694</v>
      </c>
      <c r="K31" s="186">
        <f t="shared" si="1"/>
        <v>92</v>
      </c>
      <c r="L31" s="186">
        <f t="shared" si="1"/>
        <v>4</v>
      </c>
      <c r="M31" s="186">
        <f t="shared" si="1"/>
        <v>92</v>
      </c>
      <c r="N31" s="186">
        <f t="shared" si="1"/>
        <v>0</v>
      </c>
      <c r="O31" s="186">
        <f t="shared" si="1"/>
        <v>8</v>
      </c>
      <c r="P31" s="186">
        <f t="shared" si="1"/>
        <v>0</v>
      </c>
      <c r="Q31" s="186">
        <f t="shared" si="1"/>
        <v>4</v>
      </c>
      <c r="R31" s="186">
        <f t="shared" si="1"/>
        <v>4</v>
      </c>
      <c r="S31" s="186">
        <f t="shared" si="1"/>
        <v>0</v>
      </c>
      <c r="T31" s="186">
        <f t="shared" si="1"/>
        <v>0</v>
      </c>
      <c r="U31" s="186">
        <f t="shared" si="1"/>
        <v>0</v>
      </c>
      <c r="V31" s="186">
        <f t="shared" si="1"/>
        <v>80</v>
      </c>
      <c r="W31" s="186">
        <f t="shared" si="1"/>
        <v>96</v>
      </c>
      <c r="X31" s="186">
        <f t="shared" si="1"/>
        <v>4</v>
      </c>
      <c r="Y31" s="186">
        <f t="shared" si="1"/>
        <v>0</v>
      </c>
      <c r="Z31" s="186">
        <f t="shared" si="1"/>
        <v>100</v>
      </c>
      <c r="AA31" s="186">
        <f t="shared" si="1"/>
        <v>0</v>
      </c>
      <c r="AB31" s="186">
        <f t="shared" si="1"/>
        <v>84</v>
      </c>
      <c r="AC31" s="186">
        <f t="shared" si="1"/>
        <v>16</v>
      </c>
      <c r="AD31" s="112" t="s">
        <v>1695</v>
      </c>
      <c r="AE31" s="112" t="s">
        <v>1696</v>
      </c>
      <c r="AF31" s="186">
        <f t="shared" si="1"/>
        <v>80</v>
      </c>
      <c r="AG31" s="187">
        <f t="shared" si="1"/>
        <v>28.000000000000004</v>
      </c>
      <c r="AH31" s="187">
        <f t="shared" si="1"/>
        <v>72</v>
      </c>
      <c r="AI31" s="187">
        <f t="shared" si="1"/>
        <v>0</v>
      </c>
      <c r="AJ31" s="112" t="s">
        <v>1697</v>
      </c>
      <c r="AK31" s="186">
        <f>SUM(AK4:AK29)</f>
        <v>2490</v>
      </c>
      <c r="AL31" s="186">
        <f t="shared" si="1"/>
        <v>36</v>
      </c>
      <c r="AM31" s="186">
        <f t="shared" si="1"/>
        <v>32</v>
      </c>
      <c r="AN31" s="112" t="s">
        <v>1698</v>
      </c>
      <c r="AO31" s="186">
        <f t="shared" si="1"/>
        <v>0</v>
      </c>
      <c r="AP31" s="62">
        <f>SUM(AP4:AP29)</f>
        <v>111</v>
      </c>
      <c r="AQ31" s="112" t="s">
        <v>1699</v>
      </c>
      <c r="AR31" s="112" t="s">
        <v>1700</v>
      </c>
      <c r="AS31" s="112" t="s">
        <v>1701</v>
      </c>
      <c r="AT31" s="186">
        <f t="shared" si="1"/>
        <v>4</v>
      </c>
      <c r="AU31" s="186" t="s">
        <v>1702</v>
      </c>
    </row>
    <row r="32" spans="1:50" ht="12.75" x14ac:dyDescent="0.2"/>
    <row r="33" ht="12.75" x14ac:dyDescent="0.2"/>
    <row r="34" ht="12.75" x14ac:dyDescent="0.2"/>
    <row r="35" ht="12.75" x14ac:dyDescent="0.2"/>
  </sheetData>
  <mergeCells count="37">
    <mergeCell ref="A4:A29"/>
    <mergeCell ref="B4:B29"/>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4" tint="-0.249977111117893"/>
  </sheetPr>
  <dimension ref="A1:AX40"/>
  <sheetViews>
    <sheetView topLeftCell="A4" workbookViewId="0">
      <selection activeCell="J23" sqref="J23"/>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0" width="5.140625" style="2" customWidth="1"/>
    <col min="21" max="21" width="7.28515625" style="2" customWidth="1"/>
    <col min="22" max="24" width="5.140625" style="2" customWidth="1"/>
    <col min="25" max="29" width="9.140625" style="2"/>
    <col min="30" max="30" width="10.28515625" style="2" customWidth="1"/>
    <col min="31" max="31" width="9.7109375" style="2" customWidth="1"/>
    <col min="32" max="32" width="9.140625" style="2"/>
    <col min="33" max="35" width="9.140625" style="7"/>
    <col min="36" max="36" width="9.140625" style="2"/>
    <col min="37" max="37" width="9.7109375" style="2" customWidth="1"/>
    <col min="38" max="44" width="9.140625" style="2"/>
    <col min="45" max="45" width="10.5703125" style="2" customWidth="1"/>
    <col min="4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5.5" customHeight="1" x14ac:dyDescent="0.2">
      <c r="A4" s="251" t="s">
        <v>317</v>
      </c>
      <c r="B4" s="252" t="s">
        <v>318</v>
      </c>
      <c r="C4" s="5">
        <v>1</v>
      </c>
      <c r="D4" s="8" t="s">
        <v>319</v>
      </c>
      <c r="E4" s="36">
        <v>1</v>
      </c>
      <c r="F4" s="3" t="s">
        <v>2</v>
      </c>
      <c r="G4" s="3"/>
      <c r="H4" s="3" t="s">
        <v>2</v>
      </c>
      <c r="I4" s="3"/>
      <c r="J4" s="3"/>
      <c r="K4" s="3" t="s">
        <v>494</v>
      </c>
      <c r="L4" s="3"/>
      <c r="M4" s="3" t="s">
        <v>2</v>
      </c>
      <c r="N4" s="3"/>
      <c r="O4" s="3"/>
      <c r="P4" s="3" t="s">
        <v>2</v>
      </c>
      <c r="Q4" s="3"/>
      <c r="R4" s="3"/>
      <c r="S4" s="3"/>
      <c r="T4" s="3"/>
      <c r="U4" s="3"/>
      <c r="V4" s="3" t="s">
        <v>679</v>
      </c>
      <c r="W4" s="3" t="s">
        <v>2</v>
      </c>
      <c r="X4" s="3"/>
      <c r="Y4" s="3"/>
      <c r="Z4" s="3" t="s">
        <v>2</v>
      </c>
      <c r="AA4" s="3"/>
      <c r="AB4" s="3" t="s">
        <v>2</v>
      </c>
      <c r="AC4" s="3"/>
      <c r="AD4" s="4" t="s">
        <v>502</v>
      </c>
      <c r="AE4" s="3" t="s">
        <v>427</v>
      </c>
      <c r="AF4" s="3" t="s">
        <v>2</v>
      </c>
      <c r="AG4" s="4" t="s">
        <v>2</v>
      </c>
      <c r="AH4" s="4" t="s">
        <v>679</v>
      </c>
      <c r="AI4" s="4"/>
      <c r="AJ4" s="4" t="s">
        <v>1319</v>
      </c>
      <c r="AK4" s="3">
        <v>46</v>
      </c>
      <c r="AL4" s="3" t="s">
        <v>427</v>
      </c>
      <c r="AM4" s="3" t="s">
        <v>2</v>
      </c>
      <c r="AN4" s="4" t="s">
        <v>1320</v>
      </c>
      <c r="AO4" s="3" t="s">
        <v>427</v>
      </c>
      <c r="AP4" s="3">
        <v>4</v>
      </c>
      <c r="AQ4" s="4" t="s">
        <v>430</v>
      </c>
      <c r="AR4" s="4" t="s">
        <v>679</v>
      </c>
      <c r="AS4" s="4" t="s">
        <v>1321</v>
      </c>
      <c r="AT4" s="3" t="s">
        <v>427</v>
      </c>
      <c r="AU4" s="4" t="s">
        <v>1322</v>
      </c>
      <c r="AV4" s="1"/>
      <c r="AW4" s="1"/>
      <c r="AX4" s="1"/>
    </row>
    <row r="5" spans="1:50" ht="25.5" customHeight="1" x14ac:dyDescent="0.2">
      <c r="A5" s="251"/>
      <c r="B5" s="252"/>
      <c r="C5" s="5">
        <v>2</v>
      </c>
      <c r="D5" s="8" t="s">
        <v>320</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4" t="s">
        <v>1323</v>
      </c>
      <c r="AE5" s="3" t="s">
        <v>679</v>
      </c>
      <c r="AF5" s="3" t="s">
        <v>2</v>
      </c>
      <c r="AG5" s="4" t="s">
        <v>679</v>
      </c>
      <c r="AH5" s="4" t="s">
        <v>2</v>
      </c>
      <c r="AI5" s="4"/>
      <c r="AJ5" s="4" t="s">
        <v>1324</v>
      </c>
      <c r="AK5" s="3">
        <v>46</v>
      </c>
      <c r="AL5" s="3" t="s">
        <v>2</v>
      </c>
      <c r="AM5" s="3" t="s">
        <v>427</v>
      </c>
      <c r="AN5" s="4" t="s">
        <v>1325</v>
      </c>
      <c r="AO5" s="3" t="s">
        <v>427</v>
      </c>
      <c r="AP5" s="3">
        <v>4</v>
      </c>
      <c r="AQ5" s="4" t="s">
        <v>1326</v>
      </c>
      <c r="AR5" s="4" t="s">
        <v>2</v>
      </c>
      <c r="AS5" s="4" t="s">
        <v>1327</v>
      </c>
      <c r="AT5" s="3" t="s">
        <v>427</v>
      </c>
      <c r="AU5" s="4" t="s">
        <v>1322</v>
      </c>
      <c r="AV5" s="1"/>
      <c r="AW5" s="1"/>
      <c r="AX5" s="1"/>
    </row>
    <row r="6" spans="1:50" ht="25.5" customHeight="1" x14ac:dyDescent="0.2">
      <c r="A6" s="251"/>
      <c r="B6" s="252"/>
      <c r="C6" s="5">
        <v>3</v>
      </c>
      <c r="D6" s="8" t="s">
        <v>321</v>
      </c>
      <c r="E6" s="36">
        <v>1</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3"/>
      <c r="AD6" s="4" t="s">
        <v>1328</v>
      </c>
      <c r="AE6" s="3" t="s">
        <v>427</v>
      </c>
      <c r="AF6" s="3" t="s">
        <v>2</v>
      </c>
      <c r="AG6" s="4" t="s">
        <v>2</v>
      </c>
      <c r="AH6" s="4" t="s">
        <v>679</v>
      </c>
      <c r="AI6" s="4"/>
      <c r="AJ6" s="4" t="s">
        <v>1329</v>
      </c>
      <c r="AK6" s="3">
        <v>83</v>
      </c>
      <c r="AL6" s="3" t="s">
        <v>2</v>
      </c>
      <c r="AM6" s="3" t="s">
        <v>427</v>
      </c>
      <c r="AN6" s="4">
        <v>2012</v>
      </c>
      <c r="AO6" s="3" t="s">
        <v>427</v>
      </c>
      <c r="AP6" s="3">
        <v>5</v>
      </c>
      <c r="AQ6" s="4" t="s">
        <v>430</v>
      </c>
      <c r="AR6" s="4" t="s">
        <v>2</v>
      </c>
      <c r="AS6" s="4" t="s">
        <v>1330</v>
      </c>
      <c r="AT6" s="3" t="s">
        <v>427</v>
      </c>
      <c r="AU6" s="4" t="s">
        <v>1331</v>
      </c>
      <c r="AV6" s="1"/>
      <c r="AW6" s="1"/>
      <c r="AX6" s="1"/>
    </row>
    <row r="7" spans="1:50" ht="25.5" customHeight="1" x14ac:dyDescent="0.2">
      <c r="A7" s="251"/>
      <c r="B7" s="252"/>
      <c r="C7" s="5">
        <v>4</v>
      </c>
      <c r="D7" s="8" t="s">
        <v>322</v>
      </c>
      <c r="E7" s="36">
        <v>1</v>
      </c>
      <c r="F7" s="3" t="s">
        <v>2</v>
      </c>
      <c r="G7" s="3"/>
      <c r="H7" s="3" t="s">
        <v>2</v>
      </c>
      <c r="I7" s="3"/>
      <c r="J7" s="3"/>
      <c r="K7" s="3" t="s">
        <v>494</v>
      </c>
      <c r="L7" s="3"/>
      <c r="M7" s="3" t="s">
        <v>2</v>
      </c>
      <c r="N7" s="3"/>
      <c r="O7" s="3"/>
      <c r="P7" s="3"/>
      <c r="Q7" s="3"/>
      <c r="R7" s="3"/>
      <c r="S7" s="3"/>
      <c r="T7" s="3"/>
      <c r="U7" s="3"/>
      <c r="V7" s="3" t="s">
        <v>679</v>
      </c>
      <c r="W7" s="3" t="s">
        <v>2</v>
      </c>
      <c r="X7" s="3"/>
      <c r="Y7" s="3"/>
      <c r="Z7" s="3" t="s">
        <v>2</v>
      </c>
      <c r="AA7" s="3"/>
      <c r="AB7" s="3" t="s">
        <v>2</v>
      </c>
      <c r="AC7" s="3"/>
      <c r="AD7" s="4" t="s">
        <v>2</v>
      </c>
      <c r="AE7" s="3" t="s">
        <v>679</v>
      </c>
      <c r="AF7" s="3" t="s">
        <v>2</v>
      </c>
      <c r="AG7" s="4" t="s">
        <v>679</v>
      </c>
      <c r="AH7" s="4" t="s">
        <v>2</v>
      </c>
      <c r="AI7" s="4"/>
      <c r="AJ7" s="4" t="s">
        <v>780</v>
      </c>
      <c r="AK7" s="4">
        <v>300</v>
      </c>
      <c r="AL7" s="3" t="s">
        <v>679</v>
      </c>
      <c r="AM7" s="3" t="s">
        <v>2</v>
      </c>
      <c r="AN7" s="4" t="s">
        <v>1332</v>
      </c>
      <c r="AO7" s="3" t="s">
        <v>427</v>
      </c>
      <c r="AP7" s="3">
        <v>10</v>
      </c>
      <c r="AQ7" s="4" t="s">
        <v>1333</v>
      </c>
      <c r="AR7" s="4" t="s">
        <v>2</v>
      </c>
      <c r="AS7" s="4" t="s">
        <v>494</v>
      </c>
      <c r="AT7" s="3" t="s">
        <v>427</v>
      </c>
      <c r="AU7" s="4" t="s">
        <v>1331</v>
      </c>
      <c r="AV7" s="1"/>
      <c r="AW7" s="1"/>
      <c r="AX7" s="1"/>
    </row>
    <row r="8" spans="1:50" ht="25.5" customHeight="1" x14ac:dyDescent="0.2">
      <c r="A8" s="251"/>
      <c r="B8" s="252"/>
      <c r="C8" s="5">
        <v>5</v>
      </c>
      <c r="D8" s="8" t="s">
        <v>323</v>
      </c>
      <c r="E8" s="36">
        <v>1</v>
      </c>
      <c r="F8" s="3" t="s">
        <v>2</v>
      </c>
      <c r="G8" s="3"/>
      <c r="H8" s="3" t="s">
        <v>2</v>
      </c>
      <c r="I8" s="3"/>
      <c r="J8" s="3"/>
      <c r="K8" s="3" t="s">
        <v>494</v>
      </c>
      <c r="L8" s="3"/>
      <c r="M8" s="3" t="s">
        <v>2</v>
      </c>
      <c r="N8" s="3"/>
      <c r="O8" s="3"/>
      <c r="P8" s="3"/>
      <c r="Q8" s="3"/>
      <c r="R8" s="3"/>
      <c r="S8" s="3"/>
      <c r="T8" s="3"/>
      <c r="U8" s="3"/>
      <c r="V8" s="3" t="s">
        <v>679</v>
      </c>
      <c r="W8" s="3" t="s">
        <v>2</v>
      </c>
      <c r="X8" s="3"/>
      <c r="Y8" s="3"/>
      <c r="Z8" s="3" t="s">
        <v>2</v>
      </c>
      <c r="AA8" s="3"/>
      <c r="AB8" s="3" t="s">
        <v>2</v>
      </c>
      <c r="AC8" s="3"/>
      <c r="AD8" s="4" t="s">
        <v>1334</v>
      </c>
      <c r="AE8" s="3" t="s">
        <v>1335</v>
      </c>
      <c r="AF8" s="3" t="s">
        <v>2</v>
      </c>
      <c r="AG8" s="4" t="s">
        <v>679</v>
      </c>
      <c r="AH8" s="4" t="s">
        <v>2</v>
      </c>
      <c r="AI8" s="4"/>
      <c r="AJ8" s="4" t="s">
        <v>1336</v>
      </c>
      <c r="AK8" s="3">
        <v>28</v>
      </c>
      <c r="AL8" s="3" t="s">
        <v>2</v>
      </c>
      <c r="AM8" s="3" t="s">
        <v>679</v>
      </c>
      <c r="AN8" s="4" t="s">
        <v>1337</v>
      </c>
      <c r="AO8" s="3" t="s">
        <v>427</v>
      </c>
      <c r="AP8" s="3">
        <v>3</v>
      </c>
      <c r="AQ8" s="4" t="s">
        <v>430</v>
      </c>
      <c r="AR8" s="4" t="s">
        <v>494</v>
      </c>
      <c r="AS8" s="4" t="s">
        <v>2</v>
      </c>
      <c r="AT8" s="3" t="s">
        <v>427</v>
      </c>
      <c r="AU8" s="4" t="s">
        <v>1322</v>
      </c>
      <c r="AV8" s="1"/>
      <c r="AW8" s="1"/>
      <c r="AX8" s="1"/>
    </row>
    <row r="9" spans="1:50" ht="25.5" customHeight="1" x14ac:dyDescent="0.2">
      <c r="A9" s="251"/>
      <c r="B9" s="252"/>
      <c r="C9" s="5">
        <v>6</v>
      </c>
      <c r="D9" s="8" t="s">
        <v>324</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4" t="s">
        <v>1338</v>
      </c>
      <c r="AE9" s="4" t="s">
        <v>1339</v>
      </c>
      <c r="AF9" s="3" t="s">
        <v>2</v>
      </c>
      <c r="AG9" s="4" t="s">
        <v>679</v>
      </c>
      <c r="AH9" s="4" t="s">
        <v>2</v>
      </c>
      <c r="AI9" s="4"/>
      <c r="AJ9" s="4" t="s">
        <v>1340</v>
      </c>
      <c r="AK9" s="4">
        <v>17</v>
      </c>
      <c r="AL9" s="3" t="s">
        <v>2</v>
      </c>
      <c r="AM9" s="4" t="s">
        <v>1356</v>
      </c>
      <c r="AN9" s="4" t="s">
        <v>1341</v>
      </c>
      <c r="AO9" s="3" t="s">
        <v>427</v>
      </c>
      <c r="AP9" s="3">
        <v>2</v>
      </c>
      <c r="AQ9" s="4" t="s">
        <v>1342</v>
      </c>
      <c r="AR9" s="4" t="s">
        <v>1343</v>
      </c>
      <c r="AS9" s="4" t="s">
        <v>1344</v>
      </c>
      <c r="AT9" s="3" t="s">
        <v>427</v>
      </c>
      <c r="AU9" s="4" t="s">
        <v>1357</v>
      </c>
      <c r="AV9" s="1"/>
      <c r="AW9" s="1"/>
      <c r="AX9" s="1"/>
    </row>
    <row r="10" spans="1:50" ht="25.5" customHeight="1" x14ac:dyDescent="0.2">
      <c r="A10" s="251"/>
      <c r="B10" s="252"/>
      <c r="C10" s="5">
        <v>7</v>
      </c>
      <c r="D10" s="8" t="s">
        <v>325</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3"/>
      <c r="AD10" s="4" t="s">
        <v>477</v>
      </c>
      <c r="AE10" s="4" t="s">
        <v>1345</v>
      </c>
      <c r="AF10" s="3" t="s">
        <v>2</v>
      </c>
      <c r="AG10" s="4" t="s">
        <v>2</v>
      </c>
      <c r="AH10" s="4" t="s">
        <v>679</v>
      </c>
      <c r="AI10" s="4"/>
      <c r="AJ10" s="4" t="s">
        <v>693</v>
      </c>
      <c r="AK10" s="4">
        <v>22</v>
      </c>
      <c r="AL10" s="3" t="s">
        <v>2</v>
      </c>
      <c r="AM10" s="3" t="s">
        <v>427</v>
      </c>
      <c r="AN10" s="4" t="s">
        <v>1346</v>
      </c>
      <c r="AO10" s="3" t="s">
        <v>427</v>
      </c>
      <c r="AP10" s="3">
        <v>2</v>
      </c>
      <c r="AQ10" s="4" t="s">
        <v>459</v>
      </c>
      <c r="AR10" s="4" t="s">
        <v>2</v>
      </c>
      <c r="AS10" s="4" t="s">
        <v>1347</v>
      </c>
      <c r="AT10" s="3" t="s">
        <v>427</v>
      </c>
      <c r="AU10" s="4" t="s">
        <v>607</v>
      </c>
      <c r="AV10" s="1"/>
      <c r="AW10" s="1"/>
      <c r="AX10" s="1"/>
    </row>
    <row r="11" spans="1:50" ht="25.5" customHeight="1" x14ac:dyDescent="0.2">
      <c r="A11" s="251"/>
      <c r="B11" s="252"/>
      <c r="C11" s="5">
        <v>8</v>
      </c>
      <c r="D11" s="8" t="s">
        <v>326</v>
      </c>
      <c r="E11" s="36">
        <v>1</v>
      </c>
      <c r="F11" s="3" t="s">
        <v>2</v>
      </c>
      <c r="G11" s="3"/>
      <c r="H11" s="3" t="s">
        <v>2</v>
      </c>
      <c r="I11" s="3"/>
      <c r="J11" s="3"/>
      <c r="K11" s="3" t="s">
        <v>494</v>
      </c>
      <c r="L11" s="3"/>
      <c r="M11" s="3" t="s">
        <v>2</v>
      </c>
      <c r="N11" s="3"/>
      <c r="O11" s="3"/>
      <c r="P11" s="3"/>
      <c r="Q11" s="3"/>
      <c r="R11" s="3"/>
      <c r="S11" s="3"/>
      <c r="T11" s="3"/>
      <c r="U11" s="3"/>
      <c r="V11" s="3" t="s">
        <v>2</v>
      </c>
      <c r="W11" s="3" t="s">
        <v>2</v>
      </c>
      <c r="X11" s="3"/>
      <c r="Y11" s="3"/>
      <c r="Z11" s="3" t="s">
        <v>2</v>
      </c>
      <c r="AA11" s="3"/>
      <c r="AB11" s="3" t="s">
        <v>2</v>
      </c>
      <c r="AC11" s="3"/>
      <c r="AD11" s="4" t="s">
        <v>477</v>
      </c>
      <c r="AE11" s="4" t="s">
        <v>1345</v>
      </c>
      <c r="AF11" s="3" t="s">
        <v>2</v>
      </c>
      <c r="AG11" s="4" t="s">
        <v>2</v>
      </c>
      <c r="AH11" s="4" t="s">
        <v>679</v>
      </c>
      <c r="AI11" s="4"/>
      <c r="AJ11" s="4" t="s">
        <v>693</v>
      </c>
      <c r="AK11" s="3">
        <v>27</v>
      </c>
      <c r="AL11" s="3" t="s">
        <v>2</v>
      </c>
      <c r="AM11" s="3" t="s">
        <v>427</v>
      </c>
      <c r="AN11" s="4" t="s">
        <v>1348</v>
      </c>
      <c r="AO11" s="3" t="s">
        <v>427</v>
      </c>
      <c r="AP11" s="3">
        <v>6</v>
      </c>
      <c r="AQ11" s="4" t="s">
        <v>459</v>
      </c>
      <c r="AR11" s="4" t="s">
        <v>2</v>
      </c>
      <c r="AS11" s="4" t="s">
        <v>1347</v>
      </c>
      <c r="AT11" s="3" t="s">
        <v>427</v>
      </c>
      <c r="AU11" s="4" t="s">
        <v>607</v>
      </c>
      <c r="AV11" s="1"/>
      <c r="AW11" s="1"/>
      <c r="AX11" s="1"/>
    </row>
    <row r="12" spans="1:50" ht="25.5" customHeight="1" x14ac:dyDescent="0.2">
      <c r="A12" s="251"/>
      <c r="B12" s="252"/>
      <c r="C12" s="5">
        <v>9</v>
      </c>
      <c r="D12" s="8" t="s">
        <v>327</v>
      </c>
      <c r="E12" s="36">
        <v>1</v>
      </c>
      <c r="F12" s="3" t="s">
        <v>2</v>
      </c>
      <c r="G12" s="3"/>
      <c r="H12" s="3" t="s">
        <v>2</v>
      </c>
      <c r="I12" s="3"/>
      <c r="J12" s="3"/>
      <c r="K12" s="3" t="s">
        <v>494</v>
      </c>
      <c r="L12" s="3"/>
      <c r="M12" s="3" t="s">
        <v>2</v>
      </c>
      <c r="N12" s="3"/>
      <c r="O12" s="3"/>
      <c r="P12" s="3"/>
      <c r="Q12" s="3"/>
      <c r="R12" s="3"/>
      <c r="S12" s="3"/>
      <c r="T12" s="3"/>
      <c r="U12" s="3"/>
      <c r="V12" s="3" t="s">
        <v>2</v>
      </c>
      <c r="W12" s="3" t="s">
        <v>2</v>
      </c>
      <c r="X12" s="3"/>
      <c r="Y12" s="3"/>
      <c r="Z12" s="3" t="s">
        <v>2</v>
      </c>
      <c r="AA12" s="3"/>
      <c r="AB12" s="3" t="s">
        <v>2</v>
      </c>
      <c r="AC12" s="3"/>
      <c r="AD12" s="4" t="s">
        <v>499</v>
      </c>
      <c r="AE12" s="4" t="s">
        <v>1345</v>
      </c>
      <c r="AF12" s="3" t="s">
        <v>2</v>
      </c>
      <c r="AG12" s="4" t="s">
        <v>679</v>
      </c>
      <c r="AH12" s="4" t="s">
        <v>2</v>
      </c>
      <c r="AI12" s="4"/>
      <c r="AJ12" s="4" t="s">
        <v>1349</v>
      </c>
      <c r="AK12" s="3">
        <v>10</v>
      </c>
      <c r="AL12" s="3" t="s">
        <v>2</v>
      </c>
      <c r="AM12" s="3" t="s">
        <v>427</v>
      </c>
      <c r="AN12" s="4" t="s">
        <v>1350</v>
      </c>
      <c r="AO12" s="3" t="s">
        <v>427</v>
      </c>
      <c r="AP12" s="3">
        <v>3</v>
      </c>
      <c r="AQ12" s="4" t="s">
        <v>1028</v>
      </c>
      <c r="AR12" s="4" t="s">
        <v>2</v>
      </c>
      <c r="AS12" s="4" t="s">
        <v>1240</v>
      </c>
      <c r="AT12" s="3" t="s">
        <v>427</v>
      </c>
      <c r="AU12" s="4" t="s">
        <v>607</v>
      </c>
      <c r="AV12" s="1"/>
      <c r="AW12" s="1"/>
      <c r="AX12" s="1"/>
    </row>
    <row r="13" spans="1:50" ht="25.5" customHeight="1" x14ac:dyDescent="0.2">
      <c r="A13" s="251"/>
      <c r="B13" s="252"/>
      <c r="C13" s="5">
        <v>10</v>
      </c>
      <c r="D13" s="9" t="s">
        <v>328</v>
      </c>
      <c r="E13" s="36">
        <v>1</v>
      </c>
      <c r="F13" s="3" t="s">
        <v>2</v>
      </c>
      <c r="G13" s="3"/>
      <c r="H13" s="3" t="s">
        <v>2</v>
      </c>
      <c r="I13" s="3"/>
      <c r="J13" s="3"/>
      <c r="K13" s="3" t="s">
        <v>494</v>
      </c>
      <c r="L13" s="3"/>
      <c r="M13" s="3" t="s">
        <v>2</v>
      </c>
      <c r="N13" s="3"/>
      <c r="O13" s="3"/>
      <c r="P13" s="3"/>
      <c r="Q13" s="3"/>
      <c r="R13" s="3"/>
      <c r="S13" s="3"/>
      <c r="T13" s="3"/>
      <c r="U13" s="4" t="s">
        <v>1351</v>
      </c>
      <c r="V13" s="3" t="s">
        <v>679</v>
      </c>
      <c r="W13" s="3" t="s">
        <v>2</v>
      </c>
      <c r="X13" s="3"/>
      <c r="Y13" s="3"/>
      <c r="Z13" s="3" t="s">
        <v>2</v>
      </c>
      <c r="AA13" s="3"/>
      <c r="AB13" s="3" t="s">
        <v>2</v>
      </c>
      <c r="AC13" s="3"/>
      <c r="AD13" s="4" t="s">
        <v>1352</v>
      </c>
      <c r="AE13" s="4" t="s">
        <v>1353</v>
      </c>
      <c r="AF13" s="3" t="s">
        <v>2</v>
      </c>
      <c r="AG13" s="4" t="s">
        <v>679</v>
      </c>
      <c r="AH13" s="4" t="s">
        <v>2</v>
      </c>
      <c r="AI13" s="4"/>
      <c r="AJ13" s="4" t="s">
        <v>1354</v>
      </c>
      <c r="AK13" s="3">
        <v>7</v>
      </c>
      <c r="AL13" s="3" t="s">
        <v>427</v>
      </c>
      <c r="AM13" s="3" t="s">
        <v>427</v>
      </c>
      <c r="AN13" s="4" t="s">
        <v>1355</v>
      </c>
      <c r="AO13" s="3" t="s">
        <v>427</v>
      </c>
      <c r="AP13" s="3">
        <v>2</v>
      </c>
      <c r="AQ13" s="4" t="s">
        <v>459</v>
      </c>
      <c r="AR13" s="4" t="s">
        <v>2</v>
      </c>
      <c r="AS13" s="4" t="s">
        <v>1347</v>
      </c>
      <c r="AT13" s="3" t="s">
        <v>427</v>
      </c>
      <c r="AU13" s="4" t="s">
        <v>607</v>
      </c>
      <c r="AV13" s="1"/>
      <c r="AW13" s="1"/>
      <c r="AX13" s="1"/>
    </row>
    <row r="14" spans="1:50" ht="25.5" customHeight="1" x14ac:dyDescent="0.2">
      <c r="A14" s="65"/>
      <c r="B14" s="65"/>
      <c r="C14" s="62"/>
      <c r="D14" s="62"/>
      <c r="E14" s="174">
        <f>SUM(E4:E13)</f>
        <v>10</v>
      </c>
      <c r="F14" s="62">
        <f>COUNTIF(F4:F13,"да")</f>
        <v>10</v>
      </c>
      <c r="G14" s="62">
        <f t="shared" ref="G14:AU14" si="0">COUNTIF(G4:G13,"да")</f>
        <v>0</v>
      </c>
      <c r="H14" s="62">
        <f t="shared" si="0"/>
        <v>10</v>
      </c>
      <c r="I14" s="62">
        <f t="shared" si="0"/>
        <v>0</v>
      </c>
      <c r="J14" s="62">
        <f t="shared" si="0"/>
        <v>0</v>
      </c>
      <c r="K14" s="62">
        <v>10</v>
      </c>
      <c r="L14" s="62">
        <f t="shared" si="0"/>
        <v>0</v>
      </c>
      <c r="M14" s="62">
        <f t="shared" si="0"/>
        <v>10</v>
      </c>
      <c r="N14" s="62">
        <f t="shared" si="0"/>
        <v>0</v>
      </c>
      <c r="O14" s="62">
        <f t="shared" si="0"/>
        <v>0</v>
      </c>
      <c r="P14" s="62">
        <f t="shared" si="0"/>
        <v>1</v>
      </c>
      <c r="Q14" s="62">
        <f t="shared" si="0"/>
        <v>0</v>
      </c>
      <c r="R14" s="62">
        <f t="shared" si="0"/>
        <v>0</v>
      </c>
      <c r="S14" s="62">
        <f t="shared" si="0"/>
        <v>0</v>
      </c>
      <c r="T14" s="62">
        <f t="shared" si="0"/>
        <v>0</v>
      </c>
      <c r="U14" s="62">
        <f t="shared" si="0"/>
        <v>0</v>
      </c>
      <c r="V14" s="62">
        <f t="shared" si="0"/>
        <v>6</v>
      </c>
      <c r="W14" s="62">
        <f t="shared" si="0"/>
        <v>10</v>
      </c>
      <c r="X14" s="62">
        <f t="shared" si="0"/>
        <v>0</v>
      </c>
      <c r="Y14" s="62">
        <f t="shared" si="0"/>
        <v>0</v>
      </c>
      <c r="Z14" s="62">
        <f t="shared" si="0"/>
        <v>10</v>
      </c>
      <c r="AA14" s="62">
        <f t="shared" si="0"/>
        <v>0</v>
      </c>
      <c r="AB14" s="62">
        <f t="shared" si="0"/>
        <v>10</v>
      </c>
      <c r="AC14" s="62">
        <f t="shared" si="0"/>
        <v>0</v>
      </c>
      <c r="AD14" s="62">
        <f t="shared" si="0"/>
        <v>1</v>
      </c>
      <c r="AE14" s="62">
        <f t="shared" si="0"/>
        <v>0</v>
      </c>
      <c r="AF14" s="62">
        <f t="shared" si="0"/>
        <v>10</v>
      </c>
      <c r="AG14" s="63">
        <f t="shared" si="0"/>
        <v>4</v>
      </c>
      <c r="AH14" s="63">
        <f t="shared" si="0"/>
        <v>6</v>
      </c>
      <c r="AI14" s="63">
        <f t="shared" si="0"/>
        <v>0</v>
      </c>
      <c r="AJ14" s="62">
        <f t="shared" si="0"/>
        <v>0</v>
      </c>
      <c r="AK14" s="62">
        <f t="shared" si="0"/>
        <v>0</v>
      </c>
      <c r="AL14" s="62">
        <f t="shared" si="0"/>
        <v>7</v>
      </c>
      <c r="AM14" s="62">
        <f t="shared" si="0"/>
        <v>2</v>
      </c>
      <c r="AN14" s="62">
        <f t="shared" si="0"/>
        <v>0</v>
      </c>
      <c r="AO14" s="62">
        <f t="shared" si="0"/>
        <v>0</v>
      </c>
      <c r="AP14" s="62">
        <f t="shared" si="0"/>
        <v>0</v>
      </c>
      <c r="AQ14" s="62">
        <f t="shared" si="0"/>
        <v>0</v>
      </c>
      <c r="AR14" s="62">
        <v>9</v>
      </c>
      <c r="AS14" s="62">
        <v>100</v>
      </c>
      <c r="AT14" s="62">
        <f t="shared" si="0"/>
        <v>0</v>
      </c>
      <c r="AU14" s="62">
        <f t="shared" si="0"/>
        <v>0</v>
      </c>
    </row>
    <row r="15" spans="1:50" ht="25.5" customHeight="1" x14ac:dyDescent="0.2">
      <c r="A15" s="65"/>
      <c r="B15" s="65"/>
      <c r="C15" s="62"/>
      <c r="D15" s="62"/>
      <c r="E15" s="62">
        <f>E14/10*100</f>
        <v>100</v>
      </c>
      <c r="F15" s="62">
        <f>F14/10*100</f>
        <v>100</v>
      </c>
      <c r="G15" s="62">
        <f t="shared" ref="G15:AT15" si="1">G14/10*100</f>
        <v>0</v>
      </c>
      <c r="H15" s="62">
        <f t="shared" si="1"/>
        <v>100</v>
      </c>
      <c r="I15" s="62">
        <f t="shared" si="1"/>
        <v>0</v>
      </c>
      <c r="J15" s="62">
        <f t="shared" si="1"/>
        <v>0</v>
      </c>
      <c r="K15" s="62">
        <f t="shared" si="1"/>
        <v>100</v>
      </c>
      <c r="L15" s="62">
        <f t="shared" si="1"/>
        <v>0</v>
      </c>
      <c r="M15" s="62">
        <f t="shared" si="1"/>
        <v>100</v>
      </c>
      <c r="N15" s="62">
        <f t="shared" si="1"/>
        <v>0</v>
      </c>
      <c r="O15" s="62">
        <f t="shared" si="1"/>
        <v>0</v>
      </c>
      <c r="P15" s="62">
        <f t="shared" si="1"/>
        <v>10</v>
      </c>
      <c r="Q15" s="62">
        <f t="shared" si="1"/>
        <v>0</v>
      </c>
      <c r="R15" s="62">
        <f t="shared" si="1"/>
        <v>0</v>
      </c>
      <c r="S15" s="62">
        <f t="shared" si="1"/>
        <v>0</v>
      </c>
      <c r="T15" s="62">
        <f t="shared" si="1"/>
        <v>0</v>
      </c>
      <c r="U15" s="63" t="s">
        <v>1351</v>
      </c>
      <c r="V15" s="62">
        <f t="shared" si="1"/>
        <v>60</v>
      </c>
      <c r="W15" s="62">
        <f t="shared" si="1"/>
        <v>100</v>
      </c>
      <c r="X15" s="62">
        <f t="shared" si="1"/>
        <v>0</v>
      </c>
      <c r="Y15" s="62">
        <f t="shared" si="1"/>
        <v>0</v>
      </c>
      <c r="Z15" s="62">
        <f t="shared" si="1"/>
        <v>100</v>
      </c>
      <c r="AA15" s="62">
        <f t="shared" si="1"/>
        <v>0</v>
      </c>
      <c r="AB15" s="62">
        <f t="shared" si="1"/>
        <v>100</v>
      </c>
      <c r="AC15" s="62">
        <f t="shared" si="1"/>
        <v>0</v>
      </c>
      <c r="AD15" s="112" t="s">
        <v>1434</v>
      </c>
      <c r="AE15" s="112" t="s">
        <v>1435</v>
      </c>
      <c r="AF15" s="62">
        <f t="shared" si="1"/>
        <v>100</v>
      </c>
      <c r="AG15" s="63">
        <f t="shared" si="1"/>
        <v>40</v>
      </c>
      <c r="AH15" s="63">
        <f t="shared" si="1"/>
        <v>60</v>
      </c>
      <c r="AI15" s="63">
        <f t="shared" si="1"/>
        <v>0</v>
      </c>
      <c r="AJ15" s="63" t="s">
        <v>1436</v>
      </c>
      <c r="AK15" s="62">
        <f>SUM(AK4:AK13)</f>
        <v>586</v>
      </c>
      <c r="AL15" s="62">
        <f t="shared" si="1"/>
        <v>70</v>
      </c>
      <c r="AM15" s="62">
        <f t="shared" si="1"/>
        <v>20</v>
      </c>
      <c r="AN15" s="63" t="s">
        <v>1437</v>
      </c>
      <c r="AO15" s="62">
        <f t="shared" si="1"/>
        <v>0</v>
      </c>
      <c r="AP15" s="62">
        <f>SUM(AP4:AP13)</f>
        <v>41</v>
      </c>
      <c r="AQ15" s="63" t="s">
        <v>1438</v>
      </c>
      <c r="AR15" s="62">
        <f t="shared" si="1"/>
        <v>90</v>
      </c>
      <c r="AS15" s="62" t="s">
        <v>1439</v>
      </c>
      <c r="AT15" s="62">
        <f t="shared" si="1"/>
        <v>0</v>
      </c>
      <c r="AU15" s="63" t="s">
        <v>1440</v>
      </c>
    </row>
    <row r="16" spans="1:50" ht="25.5" customHeight="1" x14ac:dyDescent="0.2"/>
    <row r="17" ht="25.5" customHeight="1" x14ac:dyDescent="0.2"/>
    <row r="18" ht="25.5" customHeight="1" x14ac:dyDescent="0.2"/>
    <row r="19" ht="25.5" customHeight="1" x14ac:dyDescent="0.2"/>
    <row r="20" ht="25.5" customHeight="1" x14ac:dyDescent="0.2"/>
    <row r="21" ht="25.5"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25.5" customHeight="1" x14ac:dyDescent="0.2"/>
    <row r="29" ht="25.5" customHeight="1" x14ac:dyDescent="0.2"/>
    <row r="30" ht="25.5" customHeight="1" x14ac:dyDescent="0.2"/>
    <row r="31" ht="25.5" customHeight="1" x14ac:dyDescent="0.2"/>
    <row r="32" ht="25.5" customHeight="1" x14ac:dyDescent="0.2"/>
    <row r="33" ht="25.5" customHeight="1" x14ac:dyDescent="0.2"/>
    <row r="34" ht="25.5" customHeight="1" x14ac:dyDescent="0.2"/>
    <row r="35" ht="25.5" customHeight="1" x14ac:dyDescent="0.2"/>
    <row r="36" ht="25.5" customHeight="1" x14ac:dyDescent="0.2"/>
    <row r="37" ht="25.5" customHeight="1" x14ac:dyDescent="0.2"/>
    <row r="38" ht="25.5" customHeight="1" x14ac:dyDescent="0.2"/>
    <row r="39" ht="25.5" customHeight="1" x14ac:dyDescent="0.2"/>
    <row r="40" ht="25.5" customHeight="1" x14ac:dyDescent="0.2"/>
  </sheetData>
  <mergeCells count="37">
    <mergeCell ref="A4:A13"/>
    <mergeCell ref="B4:B13"/>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6" tint="-0.249977111117893"/>
  </sheetPr>
  <dimension ref="A1:AX18"/>
  <sheetViews>
    <sheetView topLeftCell="T1" workbookViewId="0">
      <selection activeCell="AU12" sqref="AU12"/>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31" width="9.140625" style="7"/>
    <col min="32" max="32" width="9.140625" style="2"/>
    <col min="33" max="36" width="9.140625" style="7"/>
    <col min="37" max="42" width="9.140625" style="2"/>
    <col min="43" max="45" width="9.140625" style="7"/>
    <col min="46" max="46" width="9.140625" style="2"/>
    <col min="47" max="47" width="18.5703125" style="2" customWidth="1"/>
    <col min="48" max="50" width="9.140625" style="2"/>
    <col min="51" max="16384" width="9.140625" style="1"/>
  </cols>
  <sheetData>
    <row r="1" spans="1:50" s="17" customFormat="1" ht="45.75" customHeight="1" x14ac:dyDescent="0.25">
      <c r="A1" s="250"/>
      <c r="B1" s="250"/>
      <c r="C1" s="250"/>
      <c r="D1" s="250"/>
      <c r="E1" s="33">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34">
        <v>10</v>
      </c>
      <c r="AE1" s="34">
        <v>11</v>
      </c>
      <c r="AF1" s="33">
        <v>12</v>
      </c>
      <c r="AG1" s="239">
        <v>13</v>
      </c>
      <c r="AH1" s="239"/>
      <c r="AI1" s="239"/>
      <c r="AJ1" s="35">
        <v>14</v>
      </c>
      <c r="AK1" s="15">
        <v>15</v>
      </c>
      <c r="AL1" s="15">
        <v>16</v>
      </c>
      <c r="AM1" s="15">
        <v>17</v>
      </c>
      <c r="AN1" s="15">
        <v>18</v>
      </c>
      <c r="AO1" s="15">
        <v>19</v>
      </c>
      <c r="AP1" s="15">
        <v>20</v>
      </c>
      <c r="AQ1" s="35">
        <v>21</v>
      </c>
      <c r="AR1" s="35">
        <v>22</v>
      </c>
      <c r="AS1" s="3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6.25" customHeight="1" x14ac:dyDescent="0.2">
      <c r="A4" s="251" t="s">
        <v>329</v>
      </c>
      <c r="B4" s="252" t="s">
        <v>330</v>
      </c>
      <c r="C4" s="5">
        <v>1</v>
      </c>
      <c r="D4" s="11" t="s">
        <v>331</v>
      </c>
      <c r="E4" s="36">
        <v>1</v>
      </c>
      <c r="F4" s="3" t="s">
        <v>2</v>
      </c>
      <c r="G4" s="3"/>
      <c r="H4" s="3" t="s">
        <v>2</v>
      </c>
      <c r="I4" s="3"/>
      <c r="J4" s="3"/>
      <c r="K4" s="3" t="s">
        <v>494</v>
      </c>
      <c r="L4" s="3"/>
      <c r="M4" s="3"/>
      <c r="N4" s="3"/>
      <c r="O4" s="3" t="s">
        <v>2</v>
      </c>
      <c r="P4" s="3"/>
      <c r="Q4" s="3"/>
      <c r="R4" s="3"/>
      <c r="S4" s="3"/>
      <c r="T4" s="3"/>
      <c r="U4" s="4" t="s">
        <v>548</v>
      </c>
      <c r="V4" s="3"/>
      <c r="W4" s="3" t="s">
        <v>2</v>
      </c>
      <c r="X4" s="3"/>
      <c r="Y4" s="3"/>
      <c r="Z4" s="3" t="s">
        <v>2</v>
      </c>
      <c r="AA4" s="3"/>
      <c r="AB4" s="3" t="s">
        <v>2</v>
      </c>
      <c r="AC4" s="3"/>
      <c r="AD4" s="4"/>
      <c r="AE4" s="4"/>
      <c r="AF4" s="3" t="s">
        <v>2</v>
      </c>
      <c r="AG4" s="4"/>
      <c r="AH4" s="4" t="s">
        <v>2</v>
      </c>
      <c r="AI4" s="4"/>
      <c r="AJ4" s="4"/>
      <c r="AK4" s="3">
        <v>34</v>
      </c>
      <c r="AL4" s="3" t="s">
        <v>427</v>
      </c>
      <c r="AM4" s="3" t="s">
        <v>427</v>
      </c>
      <c r="AN4" s="3" t="s">
        <v>468</v>
      </c>
      <c r="AO4" s="3" t="s">
        <v>427</v>
      </c>
      <c r="AP4" s="3">
        <v>4</v>
      </c>
      <c r="AQ4" s="4" t="s">
        <v>549</v>
      </c>
      <c r="AR4" s="4" t="s">
        <v>2</v>
      </c>
      <c r="AS4" s="4" t="s">
        <v>2</v>
      </c>
      <c r="AT4" s="3" t="s">
        <v>427</v>
      </c>
      <c r="AU4" s="4" t="s">
        <v>550</v>
      </c>
      <c r="AV4" s="1"/>
      <c r="AW4" s="1"/>
      <c r="AX4" s="1"/>
    </row>
    <row r="5" spans="1:50" ht="26.25" customHeight="1" x14ac:dyDescent="0.2">
      <c r="A5" s="251"/>
      <c r="B5" s="252"/>
      <c r="C5" s="5">
        <v>2</v>
      </c>
      <c r="D5" s="11" t="s">
        <v>332</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4" t="s">
        <v>551</v>
      </c>
      <c r="AE5" s="4"/>
      <c r="AF5" s="3" t="s">
        <v>2</v>
      </c>
      <c r="AG5" s="4" t="s">
        <v>2</v>
      </c>
      <c r="AH5" s="4"/>
      <c r="AI5" s="4"/>
      <c r="AJ5" s="4" t="s">
        <v>552</v>
      </c>
      <c r="AK5" s="3">
        <v>25</v>
      </c>
      <c r="AL5" s="3" t="s">
        <v>427</v>
      </c>
      <c r="AM5" s="3" t="s">
        <v>427</v>
      </c>
      <c r="AN5" s="3" t="s">
        <v>458</v>
      </c>
      <c r="AO5" s="3" t="s">
        <v>427</v>
      </c>
      <c r="AP5" s="3">
        <v>3</v>
      </c>
      <c r="AQ5" s="4" t="s">
        <v>549</v>
      </c>
      <c r="AR5" s="4" t="s">
        <v>2</v>
      </c>
      <c r="AS5" s="4" t="s">
        <v>553</v>
      </c>
      <c r="AT5" s="3" t="s">
        <v>427</v>
      </c>
      <c r="AU5" s="3" t="s">
        <v>550</v>
      </c>
      <c r="AV5" s="1"/>
      <c r="AW5" s="1"/>
      <c r="AX5" s="1"/>
    </row>
    <row r="6" spans="1:50" ht="26.25" customHeight="1" x14ac:dyDescent="0.2">
      <c r="A6" s="251"/>
      <c r="B6" s="252"/>
      <c r="C6" s="5">
        <v>3</v>
      </c>
      <c r="D6" s="8" t="s">
        <v>333</v>
      </c>
      <c r="E6" s="36">
        <v>0.92</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3"/>
      <c r="AD6" s="4" t="s">
        <v>425</v>
      </c>
      <c r="AE6" s="4"/>
      <c r="AF6" s="3" t="s">
        <v>2</v>
      </c>
      <c r="AG6" s="4"/>
      <c r="AH6" s="4" t="s">
        <v>2</v>
      </c>
      <c r="AI6" s="4"/>
      <c r="AJ6" s="4" t="s">
        <v>554</v>
      </c>
      <c r="AK6" s="3">
        <v>28</v>
      </c>
      <c r="AL6" s="3" t="s">
        <v>2</v>
      </c>
      <c r="AM6" s="3" t="s">
        <v>2</v>
      </c>
      <c r="AN6" s="3">
        <v>2018</v>
      </c>
      <c r="AO6" s="3" t="s">
        <v>427</v>
      </c>
      <c r="AP6" s="3">
        <v>5</v>
      </c>
      <c r="AQ6" s="4"/>
      <c r="AR6" s="4" t="s">
        <v>2</v>
      </c>
      <c r="AS6" s="4" t="s">
        <v>2</v>
      </c>
      <c r="AT6" s="3" t="s">
        <v>427</v>
      </c>
      <c r="AU6" s="3" t="s">
        <v>550</v>
      </c>
      <c r="AV6" s="1"/>
      <c r="AW6" s="1"/>
      <c r="AX6" s="1"/>
    </row>
    <row r="7" spans="1:50" ht="26.25" customHeight="1" x14ac:dyDescent="0.2">
      <c r="A7" s="251"/>
      <c r="B7" s="252"/>
      <c r="C7" s="5">
        <v>4</v>
      </c>
      <c r="D7" s="11" t="s">
        <v>334</v>
      </c>
      <c r="E7" s="36">
        <v>1</v>
      </c>
      <c r="F7" s="3" t="s">
        <v>2</v>
      </c>
      <c r="G7" s="3"/>
      <c r="H7" s="3" t="s">
        <v>2</v>
      </c>
      <c r="I7" s="3"/>
      <c r="J7" s="3"/>
      <c r="K7" s="3" t="s">
        <v>494</v>
      </c>
      <c r="L7" s="3"/>
      <c r="M7" s="3" t="s">
        <v>2</v>
      </c>
      <c r="N7" s="3"/>
      <c r="O7" s="3"/>
      <c r="P7" s="3"/>
      <c r="Q7" s="3"/>
      <c r="R7" s="3"/>
      <c r="S7" s="3"/>
      <c r="T7" s="3"/>
      <c r="U7" s="3"/>
      <c r="V7" s="3" t="s">
        <v>2</v>
      </c>
      <c r="W7" s="3"/>
      <c r="X7" s="3"/>
      <c r="Y7" s="3"/>
      <c r="Z7" s="3" t="s">
        <v>2</v>
      </c>
      <c r="AA7" s="3"/>
      <c r="AB7" s="3" t="s">
        <v>2</v>
      </c>
      <c r="AC7" s="3"/>
      <c r="AD7" s="4" t="s">
        <v>445</v>
      </c>
      <c r="AE7" s="4"/>
      <c r="AF7" s="3" t="s">
        <v>2</v>
      </c>
      <c r="AG7" s="4" t="s">
        <v>2</v>
      </c>
      <c r="AH7" s="4"/>
      <c r="AI7" s="4"/>
      <c r="AJ7" s="4" t="s">
        <v>555</v>
      </c>
      <c r="AK7" s="3">
        <v>40</v>
      </c>
      <c r="AL7" s="3" t="s">
        <v>2</v>
      </c>
      <c r="AM7" s="3" t="s">
        <v>2</v>
      </c>
      <c r="AN7" s="3">
        <v>1991</v>
      </c>
      <c r="AO7" s="3" t="s">
        <v>427</v>
      </c>
      <c r="AP7" s="3">
        <v>3</v>
      </c>
      <c r="AQ7" s="4" t="s">
        <v>556</v>
      </c>
      <c r="AR7" s="4" t="s">
        <v>557</v>
      </c>
      <c r="AS7" s="4" t="s">
        <v>558</v>
      </c>
      <c r="AT7" s="3" t="s">
        <v>427</v>
      </c>
      <c r="AU7" s="3" t="s">
        <v>550</v>
      </c>
      <c r="AV7" s="1"/>
      <c r="AW7" s="1"/>
      <c r="AX7" s="1"/>
    </row>
    <row r="8" spans="1:50" ht="26.25" customHeight="1" x14ac:dyDescent="0.2">
      <c r="A8" s="251"/>
      <c r="B8" s="252"/>
      <c r="C8" s="5">
        <v>5</v>
      </c>
      <c r="D8" s="8" t="s">
        <v>335</v>
      </c>
      <c r="E8" s="36">
        <v>1</v>
      </c>
      <c r="F8" s="3" t="s">
        <v>2</v>
      </c>
      <c r="G8" s="3"/>
      <c r="H8" s="3" t="s">
        <v>2</v>
      </c>
      <c r="I8" s="3"/>
      <c r="J8" s="3"/>
      <c r="K8" s="3"/>
      <c r="L8" s="3"/>
      <c r="M8" s="3"/>
      <c r="N8" s="3"/>
      <c r="O8" s="3" t="s">
        <v>2</v>
      </c>
      <c r="P8" s="3"/>
      <c r="Q8" s="3"/>
      <c r="R8" s="3" t="s">
        <v>2</v>
      </c>
      <c r="S8" s="3"/>
      <c r="T8" s="3"/>
      <c r="U8" s="3"/>
      <c r="V8" s="3"/>
      <c r="W8" s="3" t="s">
        <v>2</v>
      </c>
      <c r="X8" s="3"/>
      <c r="Y8" s="3"/>
      <c r="Z8" s="3" t="s">
        <v>2</v>
      </c>
      <c r="AA8" s="3"/>
      <c r="AB8" s="3" t="s">
        <v>2</v>
      </c>
      <c r="AC8" s="3"/>
      <c r="AD8" s="4" t="s">
        <v>559</v>
      </c>
      <c r="AE8" s="4" t="s">
        <v>560</v>
      </c>
      <c r="AF8" s="3" t="s">
        <v>2</v>
      </c>
      <c r="AG8" s="4"/>
      <c r="AH8" s="4" t="s">
        <v>2</v>
      </c>
      <c r="AI8" s="4"/>
      <c r="AJ8" s="4" t="s">
        <v>560</v>
      </c>
      <c r="AK8" s="3">
        <v>9</v>
      </c>
      <c r="AL8" s="3" t="s">
        <v>427</v>
      </c>
      <c r="AM8" s="3" t="s">
        <v>427</v>
      </c>
      <c r="AN8" s="3" t="s">
        <v>561</v>
      </c>
      <c r="AO8" s="3" t="s">
        <v>427</v>
      </c>
      <c r="AP8" s="3">
        <v>3</v>
      </c>
      <c r="AQ8" s="4" t="s">
        <v>430</v>
      </c>
      <c r="AR8" s="4" t="s">
        <v>562</v>
      </c>
      <c r="AS8" s="4" t="s">
        <v>563</v>
      </c>
      <c r="AT8" s="3" t="s">
        <v>427</v>
      </c>
      <c r="AU8" s="3" t="s">
        <v>550</v>
      </c>
      <c r="AV8" s="1"/>
      <c r="AW8" s="1"/>
      <c r="AX8" s="1"/>
    </row>
    <row r="9" spans="1:50" ht="26.25" customHeight="1" x14ac:dyDescent="0.2">
      <c r="A9" s="251"/>
      <c r="B9" s="252"/>
      <c r="C9" s="5">
        <v>6</v>
      </c>
      <c r="D9" s="8" t="s">
        <v>336</v>
      </c>
      <c r="E9" s="36">
        <v>1</v>
      </c>
      <c r="F9" s="3" t="s">
        <v>2</v>
      </c>
      <c r="G9" s="3"/>
      <c r="H9" s="3" t="s">
        <v>2</v>
      </c>
      <c r="I9" s="3"/>
      <c r="J9" s="3"/>
      <c r="K9" s="3" t="s">
        <v>2</v>
      </c>
      <c r="L9" s="3"/>
      <c r="M9" s="3" t="s">
        <v>2</v>
      </c>
      <c r="N9" s="3"/>
      <c r="O9" s="3"/>
      <c r="P9" s="3"/>
      <c r="Q9" s="3"/>
      <c r="R9" s="3"/>
      <c r="S9" s="3"/>
      <c r="T9" s="3"/>
      <c r="U9" s="3"/>
      <c r="V9" s="3" t="s">
        <v>2</v>
      </c>
      <c r="W9" s="3"/>
      <c r="X9" s="3"/>
      <c r="Y9" s="3"/>
      <c r="Z9" s="3" t="s">
        <v>2</v>
      </c>
      <c r="AA9" s="3"/>
      <c r="AB9" s="3" t="s">
        <v>2</v>
      </c>
      <c r="AC9" s="3"/>
      <c r="AD9" s="4" t="s">
        <v>564</v>
      </c>
      <c r="AE9" s="4"/>
      <c r="AF9" s="3" t="s">
        <v>2</v>
      </c>
      <c r="AG9" s="4"/>
      <c r="AH9" s="4" t="s">
        <v>2</v>
      </c>
      <c r="AI9" s="4"/>
      <c r="AJ9" s="4"/>
      <c r="AK9" s="3">
        <v>40</v>
      </c>
      <c r="AL9" s="3" t="s">
        <v>427</v>
      </c>
      <c r="AM9" s="3" t="s">
        <v>427</v>
      </c>
      <c r="AN9" s="3" t="s">
        <v>565</v>
      </c>
      <c r="AO9" s="3" t="s">
        <v>427</v>
      </c>
      <c r="AP9" s="3">
        <v>2</v>
      </c>
      <c r="AQ9" s="4" t="s">
        <v>549</v>
      </c>
      <c r="AR9" s="4" t="s">
        <v>566</v>
      </c>
      <c r="AS9" s="4" t="s">
        <v>432</v>
      </c>
      <c r="AT9" s="3" t="s">
        <v>427</v>
      </c>
      <c r="AU9" s="3" t="s">
        <v>550</v>
      </c>
      <c r="AV9" s="1"/>
      <c r="AW9" s="1"/>
      <c r="AX9" s="1"/>
    </row>
    <row r="10" spans="1:50" ht="26.25" customHeight="1" x14ac:dyDescent="0.2">
      <c r="A10" s="265"/>
      <c r="B10" s="253"/>
      <c r="C10" s="79">
        <v>7</v>
      </c>
      <c r="D10" s="80" t="s">
        <v>337</v>
      </c>
      <c r="E10" s="81">
        <v>1</v>
      </c>
      <c r="F10" s="82" t="s">
        <v>2</v>
      </c>
      <c r="G10" s="82"/>
      <c r="H10" s="82" t="s">
        <v>2</v>
      </c>
      <c r="I10" s="82"/>
      <c r="J10" s="82"/>
      <c r="K10" s="82" t="s">
        <v>2</v>
      </c>
      <c r="L10" s="82"/>
      <c r="M10" s="82" t="s">
        <v>2</v>
      </c>
      <c r="N10" s="82"/>
      <c r="O10" s="82"/>
      <c r="P10" s="82"/>
      <c r="Q10" s="82"/>
      <c r="R10" s="82"/>
      <c r="S10" s="82"/>
      <c r="T10" s="82"/>
      <c r="U10" s="82"/>
      <c r="V10" s="82" t="s">
        <v>2</v>
      </c>
      <c r="W10" s="82" t="s">
        <v>2</v>
      </c>
      <c r="X10" s="82"/>
      <c r="Y10" s="82"/>
      <c r="Z10" s="82" t="s">
        <v>2</v>
      </c>
      <c r="AA10" s="82"/>
      <c r="AB10" s="82" t="s">
        <v>2</v>
      </c>
      <c r="AC10" s="82"/>
      <c r="AD10" s="83" t="s">
        <v>567</v>
      </c>
      <c r="AE10" s="83"/>
      <c r="AF10" s="82" t="s">
        <v>2</v>
      </c>
      <c r="AG10" s="83"/>
      <c r="AH10" s="83" t="s">
        <v>2</v>
      </c>
      <c r="AI10" s="83"/>
      <c r="AJ10" s="83"/>
      <c r="AK10" s="82">
        <v>28</v>
      </c>
      <c r="AL10" s="82" t="s">
        <v>427</v>
      </c>
      <c r="AM10" s="82" t="s">
        <v>427</v>
      </c>
      <c r="AN10" s="82" t="s">
        <v>561</v>
      </c>
      <c r="AO10" s="82" t="s">
        <v>427</v>
      </c>
      <c r="AP10" s="82">
        <v>2</v>
      </c>
      <c r="AQ10" s="83" t="s">
        <v>430</v>
      </c>
      <c r="AR10" s="83" t="s">
        <v>2</v>
      </c>
      <c r="AS10" s="83" t="s">
        <v>2</v>
      </c>
      <c r="AT10" s="82" t="s">
        <v>427</v>
      </c>
      <c r="AU10" s="82" t="s">
        <v>550</v>
      </c>
      <c r="AV10" s="1"/>
      <c r="AW10" s="1"/>
      <c r="AX10" s="1"/>
    </row>
    <row r="11" spans="1:50" ht="12.75" x14ac:dyDescent="0.2">
      <c r="A11" s="58"/>
      <c r="B11" s="58"/>
      <c r="C11" s="3"/>
      <c r="D11" s="3"/>
      <c r="E11" s="36">
        <f>SUM(E4:E10)</f>
        <v>6.92</v>
      </c>
      <c r="F11" s="3">
        <f t="shared" ref="F11:T11" si="0">COUNTIF(F4:F10,"да")</f>
        <v>7</v>
      </c>
      <c r="G11" s="3">
        <f t="shared" si="0"/>
        <v>0</v>
      </c>
      <c r="H11" s="3">
        <f t="shared" si="0"/>
        <v>7</v>
      </c>
      <c r="I11" s="3">
        <f t="shared" si="0"/>
        <v>0</v>
      </c>
      <c r="J11" s="3">
        <f t="shared" si="0"/>
        <v>0</v>
      </c>
      <c r="K11" s="3">
        <f t="shared" si="0"/>
        <v>2</v>
      </c>
      <c r="L11" s="3">
        <f t="shared" si="0"/>
        <v>0</v>
      </c>
      <c r="M11" s="3">
        <f t="shared" si="0"/>
        <v>5</v>
      </c>
      <c r="N11" s="3">
        <f t="shared" si="0"/>
        <v>0</v>
      </c>
      <c r="O11" s="3">
        <f t="shared" si="0"/>
        <v>2</v>
      </c>
      <c r="P11" s="3">
        <f t="shared" si="0"/>
        <v>0</v>
      </c>
      <c r="Q11" s="3">
        <f t="shared" si="0"/>
        <v>0</v>
      </c>
      <c r="R11" s="3">
        <f t="shared" si="0"/>
        <v>1</v>
      </c>
      <c r="S11" s="3">
        <f t="shared" si="0"/>
        <v>0</v>
      </c>
      <c r="T11" s="3">
        <f t="shared" si="0"/>
        <v>0</v>
      </c>
      <c r="U11" s="3">
        <v>1</v>
      </c>
      <c r="V11" s="3">
        <f t="shared" ref="V11:AJ11" si="1">COUNTIF(V4:V10,"да")</f>
        <v>5</v>
      </c>
      <c r="W11" s="3">
        <f t="shared" si="1"/>
        <v>5</v>
      </c>
      <c r="X11" s="3">
        <f t="shared" si="1"/>
        <v>0</v>
      </c>
      <c r="Y11" s="3">
        <f t="shared" si="1"/>
        <v>0</v>
      </c>
      <c r="Z11" s="3">
        <f t="shared" si="1"/>
        <v>7</v>
      </c>
      <c r="AA11" s="3">
        <f t="shared" si="1"/>
        <v>0</v>
      </c>
      <c r="AB11" s="3">
        <f t="shared" si="1"/>
        <v>7</v>
      </c>
      <c r="AC11" s="3">
        <f t="shared" si="1"/>
        <v>0</v>
      </c>
      <c r="AD11" s="4">
        <f t="shared" si="1"/>
        <v>0</v>
      </c>
      <c r="AE11" s="4">
        <f t="shared" si="1"/>
        <v>0</v>
      </c>
      <c r="AF11" s="3">
        <f t="shared" si="1"/>
        <v>7</v>
      </c>
      <c r="AG11" s="4">
        <f t="shared" si="1"/>
        <v>2</v>
      </c>
      <c r="AH11" s="4">
        <f t="shared" si="1"/>
        <v>5</v>
      </c>
      <c r="AI11" s="4">
        <f t="shared" si="1"/>
        <v>0</v>
      </c>
      <c r="AJ11" s="4">
        <f t="shared" si="1"/>
        <v>0</v>
      </c>
      <c r="AK11" s="3"/>
      <c r="AL11" s="3">
        <f t="shared" ref="AL11:AR11" si="2">COUNTIF(AL4:AL10,"да")</f>
        <v>2</v>
      </c>
      <c r="AM11" s="3">
        <f t="shared" si="2"/>
        <v>2</v>
      </c>
      <c r="AN11" s="3">
        <f t="shared" si="2"/>
        <v>0</v>
      </c>
      <c r="AO11" s="3">
        <f t="shared" si="2"/>
        <v>0</v>
      </c>
      <c r="AP11" s="3">
        <f t="shared" si="2"/>
        <v>0</v>
      </c>
      <c r="AQ11" s="4">
        <f t="shared" si="2"/>
        <v>0</v>
      </c>
      <c r="AR11" s="4">
        <f t="shared" si="2"/>
        <v>4</v>
      </c>
      <c r="AS11" s="4">
        <v>7</v>
      </c>
      <c r="AT11" s="3">
        <f>COUNTIF(AT4:AT10,"да")</f>
        <v>0</v>
      </c>
      <c r="AU11" s="3">
        <f>COUNTIF(AU4:AU10,"безналичная")</f>
        <v>7</v>
      </c>
      <c r="AV11" s="3"/>
    </row>
    <row r="12" spans="1:50" s="64" customFormat="1" ht="25.5" x14ac:dyDescent="0.2">
      <c r="A12" s="65"/>
      <c r="B12" s="65"/>
      <c r="C12" s="62"/>
      <c r="D12" s="62" t="s">
        <v>822</v>
      </c>
      <c r="E12" s="84">
        <f>E11/7</f>
        <v>0.98857142857142855</v>
      </c>
      <c r="F12" s="62">
        <f t="shared" ref="F12:AC12" si="3">F11/7*100</f>
        <v>100</v>
      </c>
      <c r="G12" s="62">
        <f t="shared" si="3"/>
        <v>0</v>
      </c>
      <c r="H12" s="62">
        <f t="shared" si="3"/>
        <v>100</v>
      </c>
      <c r="I12" s="62">
        <f t="shared" si="3"/>
        <v>0</v>
      </c>
      <c r="J12" s="62">
        <f t="shared" si="3"/>
        <v>0</v>
      </c>
      <c r="K12" s="85">
        <f t="shared" si="3"/>
        <v>28.571428571428569</v>
      </c>
      <c r="L12" s="62">
        <f t="shared" si="3"/>
        <v>0</v>
      </c>
      <c r="M12" s="85">
        <f t="shared" si="3"/>
        <v>71.428571428571431</v>
      </c>
      <c r="N12" s="62">
        <f t="shared" si="3"/>
        <v>0</v>
      </c>
      <c r="O12" s="85">
        <f t="shared" si="3"/>
        <v>28.571428571428569</v>
      </c>
      <c r="P12" s="62">
        <f t="shared" si="3"/>
        <v>0</v>
      </c>
      <c r="Q12" s="62">
        <f t="shared" si="3"/>
        <v>0</v>
      </c>
      <c r="R12" s="62">
        <f t="shared" si="3"/>
        <v>14.285714285714285</v>
      </c>
      <c r="S12" s="62">
        <f t="shared" si="3"/>
        <v>0</v>
      </c>
      <c r="T12" s="62">
        <f t="shared" si="3"/>
        <v>0</v>
      </c>
      <c r="U12" s="62">
        <f t="shared" si="3"/>
        <v>14.285714285714285</v>
      </c>
      <c r="V12" s="62">
        <f t="shared" si="3"/>
        <v>71.428571428571431</v>
      </c>
      <c r="W12" s="62">
        <f t="shared" si="3"/>
        <v>71.428571428571431</v>
      </c>
      <c r="X12" s="62">
        <f t="shared" si="3"/>
        <v>0</v>
      </c>
      <c r="Y12" s="62">
        <f t="shared" si="3"/>
        <v>0</v>
      </c>
      <c r="Z12" s="62">
        <f t="shared" si="3"/>
        <v>100</v>
      </c>
      <c r="AA12" s="62">
        <f t="shared" si="3"/>
        <v>0</v>
      </c>
      <c r="AB12" s="62">
        <f t="shared" si="3"/>
        <v>100</v>
      </c>
      <c r="AC12" s="62">
        <f t="shared" si="3"/>
        <v>0</v>
      </c>
      <c r="AD12" s="286" t="s">
        <v>816</v>
      </c>
      <c r="AE12" s="63" t="s">
        <v>817</v>
      </c>
      <c r="AF12" s="62">
        <f>AF11/7*100</f>
        <v>100</v>
      </c>
      <c r="AG12" s="63">
        <f>AG11/7*100</f>
        <v>28.571428571428569</v>
      </c>
      <c r="AH12" s="63">
        <f>AH11/7*100</f>
        <v>71.428571428571431</v>
      </c>
      <c r="AI12" s="63">
        <f>AI11/7*100</f>
        <v>0</v>
      </c>
      <c r="AJ12" s="286" t="s">
        <v>818</v>
      </c>
      <c r="AK12" s="62">
        <f>SUM(AK4:AK11)</f>
        <v>204</v>
      </c>
      <c r="AL12" s="85">
        <f>AL11/7*100</f>
        <v>28.571428571428569</v>
      </c>
      <c r="AM12" s="85">
        <f>AM11/7*100</f>
        <v>28.571428571428569</v>
      </c>
      <c r="AN12" s="289" t="s">
        <v>819</v>
      </c>
      <c r="AO12" s="62">
        <f>AO11/7*100</f>
        <v>0</v>
      </c>
      <c r="AP12" s="62">
        <f>SUM(AP4:AP11)</f>
        <v>22</v>
      </c>
      <c r="AQ12" s="291" t="s">
        <v>820</v>
      </c>
      <c r="AR12" s="73">
        <f>AR11/7*100</f>
        <v>57.142857142857139</v>
      </c>
      <c r="AS12" s="73">
        <f>AS11/7*100</f>
        <v>100</v>
      </c>
      <c r="AT12" s="62">
        <f>AT11/7*100</f>
        <v>0</v>
      </c>
      <c r="AU12" s="62" t="s">
        <v>1275</v>
      </c>
      <c r="AV12" s="62"/>
      <c r="AW12" s="67"/>
      <c r="AX12" s="67"/>
    </row>
    <row r="13" spans="1:50" ht="15" customHeight="1" x14ac:dyDescent="0.2">
      <c r="AD13" s="287"/>
      <c r="AJ13" s="287"/>
      <c r="AN13" s="290"/>
      <c r="AQ13" s="291"/>
      <c r="AS13" s="283" t="s">
        <v>821</v>
      </c>
    </row>
    <row r="14" spans="1:50" ht="15" customHeight="1" x14ac:dyDescent="0.2">
      <c r="AD14" s="287"/>
      <c r="AJ14" s="287"/>
      <c r="AN14" s="290"/>
      <c r="AQ14" s="291"/>
      <c r="AS14" s="284"/>
    </row>
    <row r="15" spans="1:50" ht="15" customHeight="1" x14ac:dyDescent="0.2">
      <c r="AD15" s="287"/>
      <c r="AJ15" s="288"/>
      <c r="AN15" s="290"/>
      <c r="AQ15" s="291"/>
      <c r="AS15" s="284"/>
    </row>
    <row r="16" spans="1:50" ht="15" customHeight="1" x14ac:dyDescent="0.2">
      <c r="AD16" s="287"/>
      <c r="AN16" s="290"/>
      <c r="AQ16" s="291"/>
      <c r="AS16" s="284"/>
    </row>
    <row r="17" spans="30:45" ht="15" customHeight="1" x14ac:dyDescent="0.2">
      <c r="AD17" s="287"/>
      <c r="AN17" s="290"/>
      <c r="AQ17" s="291"/>
      <c r="AS17" s="285"/>
    </row>
    <row r="18" spans="30:45" ht="15" customHeight="1" x14ac:dyDescent="0.2">
      <c r="AD18" s="287"/>
      <c r="AN18" s="290"/>
      <c r="AQ18" s="291"/>
    </row>
  </sheetData>
  <mergeCells count="42">
    <mergeCell ref="AU2:AU3"/>
    <mergeCell ref="A4:A10"/>
    <mergeCell ref="B4:B10"/>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 ref="AS13:AS17"/>
    <mergeCell ref="AD12:AD18"/>
    <mergeCell ref="AJ12:AJ15"/>
    <mergeCell ref="AN12:AN18"/>
    <mergeCell ref="AQ12:AQ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18"/>
  <sheetViews>
    <sheetView zoomScale="78" zoomScaleNormal="78" workbookViewId="0">
      <pane xSplit="4" ySplit="3" topLeftCell="O4" activePane="bottomRight" state="frozen"/>
      <selection pane="topRight" activeCell="E1" sqref="E1"/>
      <selection pane="bottomLeft" activeCell="A4" sqref="A4"/>
      <selection pane="bottomRight" activeCell="E18" sqref="E18:AU18"/>
    </sheetView>
  </sheetViews>
  <sheetFormatPr defaultRowHeight="45.75" customHeight="1"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13">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13">
        <v>10</v>
      </c>
      <c r="AE1" s="113">
        <v>11</v>
      </c>
      <c r="AF1" s="113">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43" customFormat="1" ht="27" customHeight="1" x14ac:dyDescent="0.2">
      <c r="A4" s="245" t="s">
        <v>43</v>
      </c>
      <c r="B4" s="246" t="s">
        <v>44</v>
      </c>
      <c r="C4" s="38">
        <v>1</v>
      </c>
      <c r="D4" s="46" t="s">
        <v>45</v>
      </c>
      <c r="E4" s="40">
        <v>0.99</v>
      </c>
      <c r="F4" s="114" t="s">
        <v>2</v>
      </c>
      <c r="G4" s="114"/>
      <c r="H4" s="114" t="s">
        <v>2</v>
      </c>
      <c r="I4" s="114"/>
      <c r="J4" s="114"/>
      <c r="K4" s="114" t="s">
        <v>2</v>
      </c>
      <c r="L4" s="114"/>
      <c r="M4" s="114"/>
      <c r="N4" s="114"/>
      <c r="O4" s="114" t="s">
        <v>2</v>
      </c>
      <c r="P4" s="114" t="s">
        <v>2</v>
      </c>
      <c r="Q4" s="114"/>
      <c r="R4" s="114"/>
      <c r="S4" s="114"/>
      <c r="T4" s="114"/>
      <c r="U4" s="114"/>
      <c r="V4" s="114"/>
      <c r="W4" s="114" t="s">
        <v>2</v>
      </c>
      <c r="X4" s="114"/>
      <c r="Y4" s="114"/>
      <c r="Z4" s="114" t="s">
        <v>2</v>
      </c>
      <c r="AA4" s="114"/>
      <c r="AB4" s="114"/>
      <c r="AC4" s="41" t="s">
        <v>427</v>
      </c>
      <c r="AD4" s="114" t="s">
        <v>445</v>
      </c>
      <c r="AE4" s="114"/>
      <c r="AF4" s="42" t="s">
        <v>2</v>
      </c>
      <c r="AG4" s="42"/>
      <c r="AH4" s="42" t="s">
        <v>2</v>
      </c>
      <c r="AI4" s="114"/>
      <c r="AJ4" s="114" t="s">
        <v>848</v>
      </c>
      <c r="AK4" s="42">
        <v>2</v>
      </c>
      <c r="AL4" s="42" t="s">
        <v>427</v>
      </c>
      <c r="AM4" s="42" t="s">
        <v>427</v>
      </c>
      <c r="AN4" s="114" t="s">
        <v>849</v>
      </c>
      <c r="AO4" s="114" t="s">
        <v>427</v>
      </c>
      <c r="AP4" s="42">
        <v>2</v>
      </c>
      <c r="AQ4" s="42" t="s">
        <v>430</v>
      </c>
      <c r="AR4" s="42" t="s">
        <v>850</v>
      </c>
      <c r="AS4" s="42" t="s">
        <v>2</v>
      </c>
      <c r="AT4" s="42" t="s">
        <v>427</v>
      </c>
      <c r="AU4" s="42" t="s">
        <v>751</v>
      </c>
      <c r="AV4" s="115"/>
      <c r="AW4" s="115"/>
      <c r="AX4" s="115"/>
    </row>
    <row r="5" spans="1:50" ht="27" customHeight="1" x14ac:dyDescent="0.2">
      <c r="A5" s="245"/>
      <c r="B5" s="246"/>
      <c r="C5" s="38">
        <v>2</v>
      </c>
      <c r="D5" s="46" t="s">
        <v>46</v>
      </c>
      <c r="E5" s="41"/>
      <c r="F5" s="114"/>
      <c r="G5" s="114"/>
      <c r="H5" s="114"/>
      <c r="I5" s="114"/>
      <c r="J5" s="114"/>
      <c r="K5" s="114"/>
      <c r="L5" s="114"/>
      <c r="M5" s="41"/>
      <c r="N5" s="41"/>
      <c r="O5" s="41"/>
      <c r="P5" s="41"/>
      <c r="Q5" s="41"/>
      <c r="R5" s="41"/>
      <c r="S5" s="41"/>
      <c r="T5" s="41"/>
      <c r="U5" s="41"/>
      <c r="V5" s="114"/>
      <c r="W5" s="114"/>
      <c r="X5" s="114"/>
      <c r="Y5" s="41"/>
      <c r="Z5" s="41"/>
      <c r="AA5" s="114"/>
      <c r="AB5" s="114"/>
      <c r="AC5" s="41"/>
      <c r="AD5" s="42"/>
      <c r="AE5" s="42"/>
      <c r="AF5" s="42"/>
      <c r="AG5" s="42"/>
      <c r="AH5" s="42"/>
      <c r="AI5" s="42"/>
      <c r="AJ5" s="42"/>
      <c r="AK5" s="42"/>
      <c r="AL5" s="42"/>
      <c r="AM5" s="42"/>
      <c r="AN5" s="114"/>
      <c r="AO5" s="114"/>
      <c r="AP5" s="42"/>
      <c r="AQ5" s="42"/>
      <c r="AR5" s="42"/>
      <c r="AS5" s="42"/>
      <c r="AT5" s="42"/>
      <c r="AU5" s="42"/>
    </row>
    <row r="6" spans="1:50" s="43" customFormat="1" ht="27" customHeight="1" x14ac:dyDescent="0.2">
      <c r="A6" s="245"/>
      <c r="B6" s="246"/>
      <c r="C6" s="38">
        <v>3</v>
      </c>
      <c r="D6" s="46" t="s">
        <v>47</v>
      </c>
      <c r="E6" s="40">
        <v>1</v>
      </c>
      <c r="F6" s="114" t="s">
        <v>2</v>
      </c>
      <c r="G6" s="114"/>
      <c r="H6" s="114" t="s">
        <v>2</v>
      </c>
      <c r="I6" s="114"/>
      <c r="J6" s="114"/>
      <c r="K6" s="114" t="s">
        <v>2</v>
      </c>
      <c r="L6" s="114"/>
      <c r="M6" s="41" t="s">
        <v>2</v>
      </c>
      <c r="N6" s="41"/>
      <c r="O6" s="41"/>
      <c r="P6" s="41"/>
      <c r="Q6" s="41"/>
      <c r="R6" s="41"/>
      <c r="S6" s="41"/>
      <c r="T6" s="41"/>
      <c r="U6" s="41"/>
      <c r="V6" s="114" t="s">
        <v>2</v>
      </c>
      <c r="W6" s="114" t="s">
        <v>2</v>
      </c>
      <c r="X6" s="114"/>
      <c r="Y6" s="41"/>
      <c r="Z6" s="41" t="s">
        <v>2</v>
      </c>
      <c r="AA6" s="114"/>
      <c r="AB6" s="114" t="s">
        <v>2</v>
      </c>
      <c r="AC6" s="41"/>
      <c r="AD6" s="42" t="s">
        <v>425</v>
      </c>
      <c r="AE6" s="42"/>
      <c r="AF6" s="42" t="s">
        <v>2</v>
      </c>
      <c r="AG6" s="42"/>
      <c r="AH6" s="42" t="s">
        <v>2</v>
      </c>
      <c r="AI6" s="42"/>
      <c r="AJ6" s="42" t="s">
        <v>851</v>
      </c>
      <c r="AK6" s="42">
        <v>27</v>
      </c>
      <c r="AL6" s="42" t="s">
        <v>427</v>
      </c>
      <c r="AM6" s="42" t="s">
        <v>427</v>
      </c>
      <c r="AN6" s="42" t="s">
        <v>427</v>
      </c>
      <c r="AO6" s="42" t="s">
        <v>427</v>
      </c>
      <c r="AP6" s="42">
        <v>4</v>
      </c>
      <c r="AQ6" s="42" t="s">
        <v>430</v>
      </c>
      <c r="AR6" s="42" t="s">
        <v>2</v>
      </c>
      <c r="AS6" s="42" t="s">
        <v>2</v>
      </c>
      <c r="AT6" s="42" t="s">
        <v>427</v>
      </c>
      <c r="AU6" s="42" t="s">
        <v>607</v>
      </c>
      <c r="AV6" s="115"/>
      <c r="AW6" s="115"/>
      <c r="AX6" s="115"/>
    </row>
    <row r="7" spans="1:50" ht="27" customHeight="1" x14ac:dyDescent="0.2">
      <c r="A7" s="245"/>
      <c r="B7" s="246"/>
      <c r="C7" s="38">
        <v>4</v>
      </c>
      <c r="D7" s="46" t="s">
        <v>48</v>
      </c>
      <c r="E7" s="41"/>
      <c r="F7" s="114"/>
      <c r="G7" s="114"/>
      <c r="H7" s="114"/>
      <c r="I7" s="114"/>
      <c r="J7" s="114"/>
      <c r="K7" s="41"/>
      <c r="L7" s="41"/>
      <c r="M7" s="41"/>
      <c r="N7" s="41"/>
      <c r="O7" s="41"/>
      <c r="P7" s="41"/>
      <c r="Q7" s="41"/>
      <c r="R7" s="41"/>
      <c r="S7" s="41"/>
      <c r="T7" s="41"/>
      <c r="U7" s="41"/>
      <c r="V7" s="114"/>
      <c r="W7" s="114"/>
      <c r="X7" s="114"/>
      <c r="Y7" s="41"/>
      <c r="Z7" s="41"/>
      <c r="AA7" s="41"/>
      <c r="AB7" s="41"/>
      <c r="AC7" s="41"/>
      <c r="AD7" s="42"/>
      <c r="AE7" s="42"/>
      <c r="AF7" s="42"/>
      <c r="AG7" s="42"/>
      <c r="AH7" s="42"/>
      <c r="AI7" s="42"/>
      <c r="AJ7" s="42"/>
      <c r="AK7" s="42"/>
      <c r="AL7" s="42"/>
      <c r="AM7" s="42"/>
      <c r="AN7" s="42"/>
      <c r="AO7" s="42"/>
      <c r="AP7" s="42"/>
      <c r="AQ7" s="42"/>
      <c r="AR7" s="42"/>
      <c r="AS7" s="42"/>
      <c r="AT7" s="42"/>
      <c r="AU7" s="42"/>
    </row>
    <row r="8" spans="1:50" ht="27" customHeight="1" x14ac:dyDescent="0.2">
      <c r="A8" s="245"/>
      <c r="B8" s="246"/>
      <c r="C8" s="38">
        <v>5</v>
      </c>
      <c r="D8" s="46" t="s">
        <v>49</v>
      </c>
      <c r="E8" s="41"/>
      <c r="F8" s="41"/>
      <c r="G8" s="41"/>
      <c r="H8" s="114"/>
      <c r="I8" s="114"/>
      <c r="J8" s="114"/>
      <c r="K8" s="41"/>
      <c r="L8" s="41"/>
      <c r="M8" s="41"/>
      <c r="N8" s="41"/>
      <c r="O8" s="41"/>
      <c r="P8" s="41"/>
      <c r="Q8" s="41"/>
      <c r="R8" s="41"/>
      <c r="S8" s="41"/>
      <c r="T8" s="41"/>
      <c r="U8" s="41"/>
      <c r="V8" s="114"/>
      <c r="W8" s="114"/>
      <c r="X8" s="114"/>
      <c r="Y8" s="41"/>
      <c r="Z8" s="41"/>
      <c r="AA8" s="41"/>
      <c r="AB8" s="41"/>
      <c r="AC8" s="41"/>
      <c r="AD8" s="42"/>
      <c r="AE8" s="42"/>
      <c r="AF8" s="42"/>
      <c r="AG8" s="42"/>
      <c r="AH8" s="42"/>
      <c r="AI8" s="42"/>
      <c r="AJ8" s="42"/>
      <c r="AK8" s="42"/>
      <c r="AL8" s="42"/>
      <c r="AM8" s="42"/>
      <c r="AN8" s="42"/>
      <c r="AO8" s="42"/>
      <c r="AP8" s="42"/>
      <c r="AQ8" s="42"/>
      <c r="AR8" s="42"/>
      <c r="AS8" s="42"/>
      <c r="AT8" s="42"/>
      <c r="AU8" s="42"/>
    </row>
    <row r="9" spans="1:50" s="43" customFormat="1" ht="27" customHeight="1" x14ac:dyDescent="0.2">
      <c r="A9" s="245"/>
      <c r="B9" s="246"/>
      <c r="C9" s="38">
        <v>6</v>
      </c>
      <c r="D9" s="46" t="s">
        <v>50</v>
      </c>
      <c r="E9" s="40">
        <v>1</v>
      </c>
      <c r="F9" s="41" t="s">
        <v>2</v>
      </c>
      <c r="G9" s="41"/>
      <c r="H9" s="41" t="s">
        <v>2</v>
      </c>
      <c r="I9" s="41"/>
      <c r="J9" s="41"/>
      <c r="K9" s="41" t="s">
        <v>2</v>
      </c>
      <c r="L9" s="41"/>
      <c r="M9" s="41" t="s">
        <v>2</v>
      </c>
      <c r="N9" s="41"/>
      <c r="O9" s="41"/>
      <c r="P9" s="41" t="s">
        <v>2</v>
      </c>
      <c r="Q9" s="41"/>
      <c r="R9" s="41"/>
      <c r="S9" s="41"/>
      <c r="T9" s="41"/>
      <c r="U9" s="41"/>
      <c r="V9" s="114"/>
      <c r="W9" s="114" t="s">
        <v>2</v>
      </c>
      <c r="X9" s="114"/>
      <c r="Y9" s="41"/>
      <c r="Z9" s="41" t="s">
        <v>2</v>
      </c>
      <c r="AA9" s="41"/>
      <c r="AB9" s="41" t="s">
        <v>2</v>
      </c>
      <c r="AC9" s="41"/>
      <c r="AD9" s="42"/>
      <c r="AE9" s="42" t="s">
        <v>445</v>
      </c>
      <c r="AF9" s="42"/>
      <c r="AG9" s="42"/>
      <c r="AH9" s="42" t="s">
        <v>2</v>
      </c>
      <c r="AI9" s="42"/>
      <c r="AJ9" s="42" t="s">
        <v>614</v>
      </c>
      <c r="AK9" s="42">
        <v>44</v>
      </c>
      <c r="AL9" s="42"/>
      <c r="AM9" s="42"/>
      <c r="AN9" s="42" t="s">
        <v>852</v>
      </c>
      <c r="AO9" s="42" t="s">
        <v>427</v>
      </c>
      <c r="AP9" s="42">
        <v>4</v>
      </c>
      <c r="AQ9" s="42" t="s">
        <v>430</v>
      </c>
      <c r="AR9" s="42" t="s">
        <v>853</v>
      </c>
      <c r="AS9" s="42" t="s">
        <v>533</v>
      </c>
      <c r="AT9" s="42" t="s">
        <v>427</v>
      </c>
      <c r="AU9" s="42" t="s">
        <v>607</v>
      </c>
      <c r="AV9" s="115"/>
      <c r="AW9" s="115"/>
      <c r="AX9" s="115"/>
    </row>
    <row r="10" spans="1:50" s="43" customFormat="1" ht="27" customHeight="1" x14ac:dyDescent="0.2">
      <c r="A10" s="245"/>
      <c r="B10" s="246"/>
      <c r="C10" s="38">
        <v>7</v>
      </c>
      <c r="D10" s="46" t="s">
        <v>51</v>
      </c>
      <c r="E10" s="40">
        <v>1</v>
      </c>
      <c r="F10" s="41" t="s">
        <v>2</v>
      </c>
      <c r="G10" s="41"/>
      <c r="H10" s="41" t="s">
        <v>2</v>
      </c>
      <c r="I10" s="41"/>
      <c r="J10" s="41"/>
      <c r="K10" s="41" t="s">
        <v>2</v>
      </c>
      <c r="L10" s="41"/>
      <c r="M10" s="41"/>
      <c r="N10" s="41"/>
      <c r="O10" s="41" t="s">
        <v>2</v>
      </c>
      <c r="P10" s="41"/>
      <c r="Q10" s="41"/>
      <c r="R10" s="41"/>
      <c r="S10" s="41"/>
      <c r="T10" s="41"/>
      <c r="U10" s="41"/>
      <c r="V10" s="114" t="s">
        <v>2</v>
      </c>
      <c r="W10" s="114" t="s">
        <v>2</v>
      </c>
      <c r="X10" s="114"/>
      <c r="Y10" s="41"/>
      <c r="Z10" s="41" t="s">
        <v>2</v>
      </c>
      <c r="AA10" s="41"/>
      <c r="AB10" s="41" t="s">
        <v>2</v>
      </c>
      <c r="AC10" s="41"/>
      <c r="AD10" s="42" t="s">
        <v>551</v>
      </c>
      <c r="AE10" s="42"/>
      <c r="AF10" s="42" t="s">
        <v>2</v>
      </c>
      <c r="AG10" s="42"/>
      <c r="AH10" s="42" t="s">
        <v>2</v>
      </c>
      <c r="AI10" s="42"/>
      <c r="AJ10" s="42" t="s">
        <v>669</v>
      </c>
      <c r="AK10" s="42">
        <v>22</v>
      </c>
      <c r="AL10" s="42" t="s">
        <v>427</v>
      </c>
      <c r="AM10" s="42" t="s">
        <v>427</v>
      </c>
      <c r="AN10" s="42" t="s">
        <v>854</v>
      </c>
      <c r="AO10" s="42" t="s">
        <v>427</v>
      </c>
      <c r="AP10" s="42">
        <v>2</v>
      </c>
      <c r="AQ10" s="42" t="s">
        <v>430</v>
      </c>
      <c r="AR10" s="42" t="s">
        <v>855</v>
      </c>
      <c r="AS10" s="42" t="s">
        <v>533</v>
      </c>
      <c r="AT10" s="42" t="s">
        <v>427</v>
      </c>
      <c r="AU10" s="42" t="s">
        <v>607</v>
      </c>
      <c r="AV10" s="115"/>
      <c r="AW10" s="115"/>
      <c r="AX10" s="115"/>
    </row>
    <row r="11" spans="1:50" s="43" customFormat="1" ht="27" customHeight="1" x14ac:dyDescent="0.2">
      <c r="A11" s="245"/>
      <c r="B11" s="246"/>
      <c r="C11" s="38">
        <v>8</v>
      </c>
      <c r="D11" s="46" t="s">
        <v>52</v>
      </c>
      <c r="E11" s="40">
        <v>1</v>
      </c>
      <c r="F11" s="41"/>
      <c r="G11" s="42" t="s">
        <v>856</v>
      </c>
      <c r="H11" s="41" t="s">
        <v>2</v>
      </c>
      <c r="I11" s="41"/>
      <c r="J11" s="41"/>
      <c r="K11" s="41" t="s">
        <v>2</v>
      </c>
      <c r="L11" s="41"/>
      <c r="M11" s="41" t="s">
        <v>2</v>
      </c>
      <c r="N11" s="41"/>
      <c r="O11" s="41"/>
      <c r="P11" s="41"/>
      <c r="Q11" s="41"/>
      <c r="R11" s="41" t="s">
        <v>857</v>
      </c>
      <c r="S11" s="41"/>
      <c r="T11" s="41"/>
      <c r="U11" s="41"/>
      <c r="V11" s="114"/>
      <c r="W11" s="114" t="s">
        <v>2</v>
      </c>
      <c r="X11" s="114"/>
      <c r="Y11" s="41"/>
      <c r="Z11" s="41" t="s">
        <v>2</v>
      </c>
      <c r="AA11" s="41"/>
      <c r="AB11" s="41" t="s">
        <v>858</v>
      </c>
      <c r="AC11" s="41"/>
      <c r="AD11" s="42" t="s">
        <v>859</v>
      </c>
      <c r="AE11" s="42" t="s">
        <v>860</v>
      </c>
      <c r="AF11" s="42" t="s">
        <v>2</v>
      </c>
      <c r="AG11" s="42" t="s">
        <v>2</v>
      </c>
      <c r="AH11" s="42"/>
      <c r="AI11" s="42"/>
      <c r="AJ11" s="42" t="s">
        <v>427</v>
      </c>
      <c r="AK11" s="42">
        <v>41</v>
      </c>
      <c r="AL11" s="42" t="s">
        <v>427</v>
      </c>
      <c r="AM11" s="42" t="s">
        <v>427</v>
      </c>
      <c r="AN11" s="42" t="s">
        <v>437</v>
      </c>
      <c r="AO11" s="42" t="s">
        <v>427</v>
      </c>
      <c r="AP11" s="42">
        <v>3</v>
      </c>
      <c r="AQ11" s="42" t="s">
        <v>861</v>
      </c>
      <c r="AR11" s="42" t="s">
        <v>2</v>
      </c>
      <c r="AS11" s="42" t="s">
        <v>862</v>
      </c>
      <c r="AT11" s="42" t="s">
        <v>427</v>
      </c>
      <c r="AU11" s="42" t="s">
        <v>550</v>
      </c>
      <c r="AV11" s="115"/>
      <c r="AW11" s="115"/>
      <c r="AX11" s="115"/>
    </row>
    <row r="12" spans="1:50" s="43" customFormat="1" ht="27" customHeight="1" x14ac:dyDescent="0.2">
      <c r="A12" s="245"/>
      <c r="B12" s="246"/>
      <c r="C12" s="38">
        <v>9</v>
      </c>
      <c r="D12" s="46" t="s">
        <v>53</v>
      </c>
      <c r="E12" s="40">
        <v>1</v>
      </c>
      <c r="F12" s="41" t="s">
        <v>2</v>
      </c>
      <c r="G12" s="41"/>
      <c r="H12" s="41" t="s">
        <v>2</v>
      </c>
      <c r="I12" s="41"/>
      <c r="J12" s="41"/>
      <c r="K12" s="41" t="s">
        <v>2</v>
      </c>
      <c r="L12" s="41"/>
      <c r="M12" s="41" t="s">
        <v>2</v>
      </c>
      <c r="N12" s="41"/>
      <c r="O12" s="41"/>
      <c r="P12" s="41"/>
      <c r="Q12" s="41"/>
      <c r="R12" s="41" t="s">
        <v>857</v>
      </c>
      <c r="S12" s="41"/>
      <c r="T12" s="41"/>
      <c r="U12" s="41"/>
      <c r="V12" s="41" t="s">
        <v>2</v>
      </c>
      <c r="W12" s="41" t="s">
        <v>2</v>
      </c>
      <c r="X12" s="41"/>
      <c r="Y12" s="41"/>
      <c r="Z12" s="41" t="s">
        <v>2</v>
      </c>
      <c r="AA12" s="41"/>
      <c r="AB12" s="41"/>
      <c r="AC12" s="41" t="s">
        <v>427</v>
      </c>
      <c r="AD12" s="42" t="s">
        <v>863</v>
      </c>
      <c r="AE12" s="42" t="s">
        <v>860</v>
      </c>
      <c r="AF12" s="42" t="s">
        <v>2</v>
      </c>
      <c r="AG12" s="42"/>
      <c r="AH12" s="42" t="s">
        <v>2</v>
      </c>
      <c r="AI12" s="42"/>
      <c r="AJ12" s="42" t="s">
        <v>864</v>
      </c>
      <c r="AK12" s="42">
        <v>48</v>
      </c>
      <c r="AL12" s="42" t="s">
        <v>2</v>
      </c>
      <c r="AM12" s="42" t="s">
        <v>2</v>
      </c>
      <c r="AN12" s="42" t="s">
        <v>865</v>
      </c>
      <c r="AO12" s="42" t="s">
        <v>427</v>
      </c>
      <c r="AP12" s="42">
        <v>3</v>
      </c>
      <c r="AQ12" s="42" t="s">
        <v>430</v>
      </c>
      <c r="AR12" s="42" t="s">
        <v>866</v>
      </c>
      <c r="AS12" s="42" t="s">
        <v>867</v>
      </c>
      <c r="AT12" s="42" t="s">
        <v>427</v>
      </c>
      <c r="AU12" s="42" t="s">
        <v>550</v>
      </c>
      <c r="AV12" s="115"/>
      <c r="AW12" s="115"/>
      <c r="AX12" s="115"/>
    </row>
    <row r="13" spans="1:50" s="43" customFormat="1" ht="27" customHeight="1" x14ac:dyDescent="0.2">
      <c r="A13" s="245"/>
      <c r="B13" s="246"/>
      <c r="C13" s="38">
        <v>10</v>
      </c>
      <c r="D13" s="46" t="s">
        <v>54</v>
      </c>
      <c r="E13" s="40">
        <v>0.98</v>
      </c>
      <c r="F13" s="41" t="s">
        <v>2</v>
      </c>
      <c r="G13" s="41"/>
      <c r="H13" s="41" t="s">
        <v>2</v>
      </c>
      <c r="I13" s="41"/>
      <c r="J13" s="41"/>
      <c r="K13" s="41" t="s">
        <v>2</v>
      </c>
      <c r="L13" s="41"/>
      <c r="M13" s="41" t="s">
        <v>2</v>
      </c>
      <c r="N13" s="41"/>
      <c r="O13" s="41"/>
      <c r="P13" s="41"/>
      <c r="Q13" s="41"/>
      <c r="R13" s="41"/>
      <c r="S13" s="41"/>
      <c r="T13" s="41"/>
      <c r="U13" s="41"/>
      <c r="V13" s="41" t="s">
        <v>2</v>
      </c>
      <c r="W13" s="41" t="s">
        <v>2</v>
      </c>
      <c r="X13" s="41"/>
      <c r="Y13" s="41"/>
      <c r="Z13" s="41" t="s">
        <v>2</v>
      </c>
      <c r="AA13" s="41"/>
      <c r="AB13" s="41" t="s">
        <v>2</v>
      </c>
      <c r="AC13" s="41"/>
      <c r="AD13" s="42" t="s">
        <v>583</v>
      </c>
      <c r="AE13" s="42"/>
      <c r="AF13" s="42" t="s">
        <v>2</v>
      </c>
      <c r="AG13" s="42"/>
      <c r="AH13" s="42" t="s">
        <v>2</v>
      </c>
      <c r="AI13" s="42"/>
      <c r="AJ13" s="42" t="s">
        <v>577</v>
      </c>
      <c r="AK13" s="42">
        <v>13</v>
      </c>
      <c r="AL13" s="42" t="s">
        <v>2</v>
      </c>
      <c r="AM13" s="42"/>
      <c r="AN13" s="42" t="s">
        <v>468</v>
      </c>
      <c r="AO13" s="42" t="s">
        <v>427</v>
      </c>
      <c r="AP13" s="42">
        <v>2</v>
      </c>
      <c r="AQ13" s="42" t="s">
        <v>430</v>
      </c>
      <c r="AR13" s="42" t="s">
        <v>2</v>
      </c>
      <c r="AS13" s="42" t="s">
        <v>2</v>
      </c>
      <c r="AT13" s="42" t="s">
        <v>427</v>
      </c>
      <c r="AU13" s="42" t="s">
        <v>607</v>
      </c>
      <c r="AV13" s="115"/>
      <c r="AW13" s="115"/>
      <c r="AX13" s="115"/>
    </row>
    <row r="14" spans="1:50" ht="27" customHeight="1" x14ac:dyDescent="0.2">
      <c r="A14" s="245"/>
      <c r="B14" s="246"/>
      <c r="C14" s="38">
        <v>11</v>
      </c>
      <c r="D14" s="46" t="s">
        <v>55</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2"/>
      <c r="AE14" s="42"/>
      <c r="AF14" s="42"/>
      <c r="AG14" s="42"/>
      <c r="AH14" s="42"/>
      <c r="AI14" s="42"/>
      <c r="AJ14" s="42"/>
      <c r="AK14" s="42"/>
      <c r="AL14" s="42"/>
      <c r="AM14" s="42"/>
      <c r="AN14" s="42"/>
      <c r="AO14" s="42"/>
      <c r="AP14" s="42"/>
      <c r="AQ14" s="42"/>
      <c r="AR14" s="42"/>
      <c r="AS14" s="42"/>
      <c r="AT14" s="42"/>
      <c r="AU14" s="42"/>
    </row>
    <row r="15" spans="1:50" s="43" customFormat="1" ht="27" customHeight="1" x14ac:dyDescent="0.2">
      <c r="A15" s="245"/>
      <c r="B15" s="246"/>
      <c r="C15" s="38">
        <v>12</v>
      </c>
      <c r="D15" s="46" t="s">
        <v>56</v>
      </c>
      <c r="E15" s="40">
        <v>0.94</v>
      </c>
      <c r="F15" s="41" t="s">
        <v>2</v>
      </c>
      <c r="G15" s="41"/>
      <c r="H15" s="41" t="s">
        <v>2</v>
      </c>
      <c r="I15" s="41"/>
      <c r="J15" s="41"/>
      <c r="K15" s="41" t="s">
        <v>2</v>
      </c>
      <c r="L15" s="41"/>
      <c r="M15" s="41" t="s">
        <v>2</v>
      </c>
      <c r="N15" s="41"/>
      <c r="O15" s="41"/>
      <c r="P15" s="41"/>
      <c r="Q15" s="41"/>
      <c r="R15" s="41"/>
      <c r="S15" s="41"/>
      <c r="T15" s="41"/>
      <c r="U15" s="41"/>
      <c r="V15" s="41" t="s">
        <v>2</v>
      </c>
      <c r="W15" s="41" t="s">
        <v>2</v>
      </c>
      <c r="X15" s="41"/>
      <c r="Y15" s="41"/>
      <c r="Z15" s="41" t="s">
        <v>2</v>
      </c>
      <c r="AA15" s="41"/>
      <c r="AB15" s="41"/>
      <c r="AC15" s="41" t="s">
        <v>427</v>
      </c>
      <c r="AD15" s="42"/>
      <c r="AE15" s="42"/>
      <c r="AF15" s="42" t="s">
        <v>2</v>
      </c>
      <c r="AG15" s="42"/>
      <c r="AH15" s="42" t="s">
        <v>2</v>
      </c>
      <c r="AI15" s="42"/>
      <c r="AJ15" s="42"/>
      <c r="AK15" s="42">
        <v>74</v>
      </c>
      <c r="AL15" s="42" t="s">
        <v>2</v>
      </c>
      <c r="AM15" s="42"/>
      <c r="AN15" s="42"/>
      <c r="AO15" s="42" t="s">
        <v>427</v>
      </c>
      <c r="AP15" s="42">
        <v>4</v>
      </c>
      <c r="AQ15" s="42" t="s">
        <v>430</v>
      </c>
      <c r="AR15" s="42" t="s">
        <v>2</v>
      </c>
      <c r="AS15" s="42" t="s">
        <v>2</v>
      </c>
      <c r="AT15" s="42" t="s">
        <v>427</v>
      </c>
      <c r="AU15" s="42" t="s">
        <v>607</v>
      </c>
      <c r="AV15" s="115"/>
      <c r="AW15" s="115"/>
      <c r="AX15" s="115"/>
    </row>
    <row r="16" spans="1:50" ht="20.25" customHeight="1" x14ac:dyDescent="0.2">
      <c r="A16" s="125"/>
      <c r="B16" s="125"/>
      <c r="C16" s="41"/>
      <c r="D16" s="41"/>
      <c r="E16" s="40">
        <f>SUM(E4:E15)</f>
        <v>7.91</v>
      </c>
      <c r="F16" s="41">
        <f>COUNTIF(F4:F15,"да")</f>
        <v>7</v>
      </c>
      <c r="G16" s="41">
        <v>1</v>
      </c>
      <c r="H16" s="41">
        <f t="shared" ref="H16:AU16" si="0">COUNTIF(H4:H15,"да")</f>
        <v>8</v>
      </c>
      <c r="I16" s="41">
        <f t="shared" si="0"/>
        <v>0</v>
      </c>
      <c r="J16" s="41">
        <f t="shared" si="0"/>
        <v>0</v>
      </c>
      <c r="K16" s="41">
        <f t="shared" si="0"/>
        <v>8</v>
      </c>
      <c r="L16" s="41">
        <f t="shared" si="0"/>
        <v>0</v>
      </c>
      <c r="M16" s="41">
        <f t="shared" si="0"/>
        <v>6</v>
      </c>
      <c r="N16" s="41">
        <f t="shared" si="0"/>
        <v>0</v>
      </c>
      <c r="O16" s="41">
        <f t="shared" si="0"/>
        <v>2</v>
      </c>
      <c r="P16" s="41">
        <f t="shared" si="0"/>
        <v>2</v>
      </c>
      <c r="Q16" s="41">
        <f t="shared" si="0"/>
        <v>0</v>
      </c>
      <c r="R16" s="41">
        <f t="shared" si="0"/>
        <v>0</v>
      </c>
      <c r="S16" s="41">
        <f t="shared" si="0"/>
        <v>0</v>
      </c>
      <c r="T16" s="41">
        <f t="shared" si="0"/>
        <v>0</v>
      </c>
      <c r="U16" s="41">
        <f t="shared" si="0"/>
        <v>0</v>
      </c>
      <c r="V16" s="41">
        <f t="shared" si="0"/>
        <v>5</v>
      </c>
      <c r="W16" s="41">
        <f t="shared" si="0"/>
        <v>8</v>
      </c>
      <c r="X16" s="41">
        <f t="shared" si="0"/>
        <v>0</v>
      </c>
      <c r="Y16" s="41">
        <f t="shared" si="0"/>
        <v>0</v>
      </c>
      <c r="Z16" s="41">
        <f t="shared" si="0"/>
        <v>8</v>
      </c>
      <c r="AA16" s="41">
        <f t="shared" si="0"/>
        <v>0</v>
      </c>
      <c r="AB16" s="41">
        <v>5</v>
      </c>
      <c r="AC16" s="41">
        <v>3</v>
      </c>
      <c r="AD16" s="41">
        <f t="shared" si="0"/>
        <v>0</v>
      </c>
      <c r="AE16" s="41">
        <f t="shared" si="0"/>
        <v>0</v>
      </c>
      <c r="AF16" s="41">
        <f t="shared" si="0"/>
        <v>7</v>
      </c>
      <c r="AG16" s="42">
        <f t="shared" si="0"/>
        <v>1</v>
      </c>
      <c r="AH16" s="42">
        <f t="shared" si="0"/>
        <v>7</v>
      </c>
      <c r="AI16" s="42">
        <f t="shared" si="0"/>
        <v>0</v>
      </c>
      <c r="AJ16" s="41">
        <f t="shared" si="0"/>
        <v>0</v>
      </c>
      <c r="AK16" s="41">
        <f t="shared" si="0"/>
        <v>0</v>
      </c>
      <c r="AL16" s="41">
        <f t="shared" si="0"/>
        <v>3</v>
      </c>
      <c r="AM16" s="41">
        <f t="shared" si="0"/>
        <v>1</v>
      </c>
      <c r="AN16" s="41">
        <f t="shared" si="0"/>
        <v>0</v>
      </c>
      <c r="AO16" s="41">
        <f t="shared" si="0"/>
        <v>0</v>
      </c>
      <c r="AP16" s="41">
        <f t="shared" si="0"/>
        <v>0</v>
      </c>
      <c r="AQ16" s="41">
        <f t="shared" si="0"/>
        <v>0</v>
      </c>
      <c r="AR16" s="40">
        <v>1</v>
      </c>
      <c r="AS16" s="41">
        <v>100</v>
      </c>
      <c r="AT16" s="41">
        <f t="shared" si="0"/>
        <v>0</v>
      </c>
      <c r="AU16" s="41">
        <f t="shared" si="0"/>
        <v>0</v>
      </c>
    </row>
    <row r="17" spans="1:47" ht="45.75" customHeight="1" x14ac:dyDescent="0.2">
      <c r="A17" s="125"/>
      <c r="B17" s="125"/>
      <c r="C17" s="41"/>
      <c r="D17" s="41"/>
      <c r="E17" s="119">
        <f>E16/8*100</f>
        <v>98.875</v>
      </c>
      <c r="F17" s="119">
        <f t="shared" ref="F17:AT17" si="1">F16/8*100</f>
        <v>87.5</v>
      </c>
      <c r="G17" s="119" t="s">
        <v>897</v>
      </c>
      <c r="H17" s="119">
        <f t="shared" si="1"/>
        <v>100</v>
      </c>
      <c r="I17" s="119">
        <f t="shared" si="1"/>
        <v>0</v>
      </c>
      <c r="J17" s="119">
        <f t="shared" si="1"/>
        <v>0</v>
      </c>
      <c r="K17" s="119">
        <f t="shared" si="1"/>
        <v>100</v>
      </c>
      <c r="L17" s="119">
        <f t="shared" si="1"/>
        <v>0</v>
      </c>
      <c r="M17" s="119">
        <f t="shared" si="1"/>
        <v>75</v>
      </c>
      <c r="N17" s="119">
        <f t="shared" si="1"/>
        <v>0</v>
      </c>
      <c r="O17" s="119">
        <f t="shared" si="1"/>
        <v>25</v>
      </c>
      <c r="P17" s="119">
        <f t="shared" si="1"/>
        <v>25</v>
      </c>
      <c r="Q17" s="119">
        <f t="shared" si="1"/>
        <v>0</v>
      </c>
      <c r="R17" s="119">
        <f t="shared" si="1"/>
        <v>0</v>
      </c>
      <c r="S17" s="119">
        <f t="shared" si="1"/>
        <v>0</v>
      </c>
      <c r="T17" s="119">
        <f t="shared" si="1"/>
        <v>0</v>
      </c>
      <c r="U17" s="119">
        <f t="shared" si="1"/>
        <v>0</v>
      </c>
      <c r="V17" s="119">
        <f t="shared" si="1"/>
        <v>62.5</v>
      </c>
      <c r="W17" s="119">
        <f t="shared" si="1"/>
        <v>100</v>
      </c>
      <c r="X17" s="119">
        <f t="shared" si="1"/>
        <v>0</v>
      </c>
      <c r="Y17" s="119">
        <f t="shared" si="1"/>
        <v>0</v>
      </c>
      <c r="Z17" s="119">
        <f t="shared" si="1"/>
        <v>100</v>
      </c>
      <c r="AA17" s="119">
        <f t="shared" si="1"/>
        <v>0</v>
      </c>
      <c r="AB17" s="119">
        <f t="shared" si="1"/>
        <v>62.5</v>
      </c>
      <c r="AC17" s="119">
        <f t="shared" si="1"/>
        <v>37.5</v>
      </c>
      <c r="AD17" s="126" t="s">
        <v>898</v>
      </c>
      <c r="AE17" s="127" t="s">
        <v>899</v>
      </c>
      <c r="AF17" s="119">
        <f t="shared" si="1"/>
        <v>87.5</v>
      </c>
      <c r="AG17" s="121">
        <f t="shared" si="1"/>
        <v>12.5</v>
      </c>
      <c r="AH17" s="121">
        <f t="shared" si="1"/>
        <v>87.5</v>
      </c>
      <c r="AI17" s="121">
        <f t="shared" si="1"/>
        <v>0</v>
      </c>
      <c r="AJ17" s="128" t="s">
        <v>900</v>
      </c>
      <c r="AK17" s="119">
        <f>SUM(AK4:AK15)</f>
        <v>271</v>
      </c>
      <c r="AL17" s="119">
        <v>38</v>
      </c>
      <c r="AM17" s="119">
        <f t="shared" si="1"/>
        <v>12.5</v>
      </c>
      <c r="AN17" s="126" t="s">
        <v>901</v>
      </c>
      <c r="AO17" s="119">
        <f t="shared" si="1"/>
        <v>0</v>
      </c>
      <c r="AP17" s="119">
        <f>SUM(AP4:AP16)</f>
        <v>24</v>
      </c>
      <c r="AQ17" s="121" t="s">
        <v>861</v>
      </c>
      <c r="AR17" s="129" t="s">
        <v>902</v>
      </c>
      <c r="AS17" s="129" t="s">
        <v>903</v>
      </c>
      <c r="AT17" s="119">
        <f t="shared" si="1"/>
        <v>0</v>
      </c>
      <c r="AU17" s="121" t="s">
        <v>904</v>
      </c>
    </row>
    <row r="18" spans="1:47" ht="45.75" customHeight="1" x14ac:dyDescent="0.2">
      <c r="E18" s="2">
        <v>98.875</v>
      </c>
      <c r="F18" s="2">
        <v>87.5</v>
      </c>
      <c r="G18" s="2" t="s">
        <v>897</v>
      </c>
      <c r="H18" s="2">
        <v>100</v>
      </c>
      <c r="I18" s="2">
        <v>0</v>
      </c>
      <c r="J18" s="2">
        <v>0</v>
      </c>
      <c r="K18" s="2">
        <v>100</v>
      </c>
      <c r="L18" s="2">
        <v>0</v>
      </c>
      <c r="M18" s="2">
        <v>75</v>
      </c>
      <c r="N18" s="2">
        <v>0</v>
      </c>
      <c r="O18" s="2">
        <v>25</v>
      </c>
      <c r="P18" s="2">
        <v>25</v>
      </c>
      <c r="Q18" s="2">
        <v>0</v>
      </c>
      <c r="R18" s="2">
        <v>0</v>
      </c>
      <c r="S18" s="2">
        <v>0</v>
      </c>
      <c r="T18" s="2">
        <v>0</v>
      </c>
      <c r="U18" s="2">
        <v>0</v>
      </c>
      <c r="V18" s="2">
        <v>62.5</v>
      </c>
      <c r="W18" s="2">
        <v>100</v>
      </c>
      <c r="X18" s="2">
        <v>0</v>
      </c>
      <c r="Y18" s="2">
        <v>0</v>
      </c>
      <c r="Z18" s="2">
        <v>100</v>
      </c>
      <c r="AA18" s="2">
        <v>0</v>
      </c>
      <c r="AB18" s="2">
        <v>62.5</v>
      </c>
      <c r="AC18" s="2">
        <v>37.5</v>
      </c>
      <c r="AD18" s="2" t="s">
        <v>898</v>
      </c>
      <c r="AE18" s="2" t="s">
        <v>899</v>
      </c>
      <c r="AF18" s="2">
        <v>87.5</v>
      </c>
      <c r="AG18" s="7">
        <v>12.5</v>
      </c>
      <c r="AH18" s="7">
        <v>87.5</v>
      </c>
      <c r="AI18" s="7">
        <v>0</v>
      </c>
      <c r="AJ18" s="2" t="s">
        <v>900</v>
      </c>
      <c r="AK18" s="2">
        <v>271</v>
      </c>
      <c r="AL18" s="2">
        <v>38</v>
      </c>
      <c r="AM18" s="2">
        <v>12.5</v>
      </c>
      <c r="AN18" s="2" t="s">
        <v>901</v>
      </c>
      <c r="AO18" s="2">
        <v>0</v>
      </c>
      <c r="AP18" s="2">
        <v>24</v>
      </c>
      <c r="AQ18" s="2" t="s">
        <v>861</v>
      </c>
      <c r="AR18" s="2" t="s">
        <v>902</v>
      </c>
      <c r="AS18" s="2" t="s">
        <v>903</v>
      </c>
      <c r="AT18" s="2">
        <v>0</v>
      </c>
      <c r="AU18" s="2" t="s">
        <v>904</v>
      </c>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15"/>
    <mergeCell ref="B4:B15"/>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X24"/>
  <sheetViews>
    <sheetView workbookViewId="0">
      <pane xSplit="4" ySplit="3" topLeftCell="E4" activePane="bottomRight" state="frozen"/>
      <selection pane="topRight" activeCell="E1" sqref="E1"/>
      <selection pane="bottomLeft" activeCell="A4" sqref="A4"/>
      <selection pane="bottomRight" activeCell="F35" sqref="F35"/>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31" width="9.140625" style="7"/>
    <col min="32" max="32" width="9.140625" style="2"/>
    <col min="33" max="47" width="9.140625" style="7"/>
    <col min="48" max="50" width="9.140625" style="2"/>
    <col min="51" max="16384" width="9.140625" style="1"/>
  </cols>
  <sheetData>
    <row r="1" spans="1:50" s="17" customFormat="1" ht="45.75" customHeight="1" x14ac:dyDescent="0.25">
      <c r="A1" s="250"/>
      <c r="B1" s="250"/>
      <c r="C1" s="250"/>
      <c r="D1" s="250"/>
      <c r="E1" s="172">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73">
        <v>10</v>
      </c>
      <c r="AE1" s="173">
        <v>11</v>
      </c>
      <c r="AF1" s="172">
        <v>12</v>
      </c>
      <c r="AG1" s="239">
        <v>13</v>
      </c>
      <c r="AH1" s="239"/>
      <c r="AI1" s="239"/>
      <c r="AJ1" s="35">
        <v>14</v>
      </c>
      <c r="AK1" s="35">
        <v>15</v>
      </c>
      <c r="AL1" s="35">
        <v>16</v>
      </c>
      <c r="AM1" s="35">
        <v>17</v>
      </c>
      <c r="AN1" s="35">
        <v>18</v>
      </c>
      <c r="AO1" s="35">
        <v>19</v>
      </c>
      <c r="AP1" s="35">
        <v>20</v>
      </c>
      <c r="AQ1" s="35">
        <v>21</v>
      </c>
      <c r="AR1" s="35">
        <v>22</v>
      </c>
      <c r="AS1" s="35">
        <v>23</v>
      </c>
      <c r="AT1" s="3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57" customFormat="1" ht="26.25" customHeight="1" x14ac:dyDescent="0.2">
      <c r="A4" s="251" t="s">
        <v>338</v>
      </c>
      <c r="B4" s="252" t="s">
        <v>339</v>
      </c>
      <c r="C4" s="5">
        <v>1</v>
      </c>
      <c r="D4" s="8" t="s">
        <v>340</v>
      </c>
      <c r="E4" s="55">
        <v>100</v>
      </c>
      <c r="F4" s="55" t="s">
        <v>2</v>
      </c>
      <c r="G4" s="55"/>
      <c r="H4" s="55" t="s">
        <v>2</v>
      </c>
      <c r="I4" s="55"/>
      <c r="J4" s="55"/>
      <c r="K4" s="55" t="s">
        <v>2</v>
      </c>
      <c r="L4" s="55"/>
      <c r="M4" s="55" t="s">
        <v>2</v>
      </c>
      <c r="N4" s="55"/>
      <c r="O4" s="55"/>
      <c r="P4" s="55" t="s">
        <v>2</v>
      </c>
      <c r="Q4" s="55"/>
      <c r="R4" s="55"/>
      <c r="S4" s="55"/>
      <c r="T4" s="55"/>
      <c r="U4" s="55"/>
      <c r="V4" s="55"/>
      <c r="W4" s="55" t="s">
        <v>2</v>
      </c>
      <c r="X4" s="55"/>
      <c r="Y4" s="55"/>
      <c r="Z4" s="55" t="s">
        <v>2</v>
      </c>
      <c r="AA4" s="55"/>
      <c r="AB4" s="55" t="s">
        <v>2</v>
      </c>
      <c r="AC4" s="55"/>
      <c r="AD4" s="74" t="s">
        <v>613</v>
      </c>
      <c r="AE4" s="74"/>
      <c r="AF4" s="55" t="s">
        <v>2</v>
      </c>
      <c r="AG4" s="74"/>
      <c r="AH4" s="74"/>
      <c r="AI4" s="74"/>
      <c r="AJ4" s="74" t="s">
        <v>577</v>
      </c>
      <c r="AK4" s="74">
        <v>139</v>
      </c>
      <c r="AL4" s="74" t="s">
        <v>2</v>
      </c>
      <c r="AM4" s="74" t="s">
        <v>2</v>
      </c>
      <c r="AN4" s="74" t="s">
        <v>1373</v>
      </c>
      <c r="AO4" s="74" t="s">
        <v>427</v>
      </c>
      <c r="AP4" s="74">
        <v>6</v>
      </c>
      <c r="AQ4" s="74" t="s">
        <v>1374</v>
      </c>
      <c r="AR4" s="74" t="s">
        <v>2</v>
      </c>
      <c r="AS4" s="74" t="s">
        <v>2</v>
      </c>
      <c r="AT4" s="74" t="s">
        <v>427</v>
      </c>
      <c r="AU4" s="74" t="s">
        <v>550</v>
      </c>
    </row>
    <row r="5" spans="1:50" s="57" customFormat="1" ht="26.25" customHeight="1" x14ac:dyDescent="0.2">
      <c r="A5" s="251"/>
      <c r="B5" s="252"/>
      <c r="C5" s="5">
        <v>2</v>
      </c>
      <c r="D5" s="8" t="s">
        <v>341</v>
      </c>
      <c r="E5" s="55">
        <v>100</v>
      </c>
      <c r="F5" s="55" t="s">
        <v>2</v>
      </c>
      <c r="G5" s="55"/>
      <c r="H5" s="55" t="s">
        <v>2</v>
      </c>
      <c r="I5" s="55"/>
      <c r="J5" s="55"/>
      <c r="K5" s="55" t="s">
        <v>2</v>
      </c>
      <c r="L5" s="55"/>
      <c r="M5" s="55" t="s">
        <v>2</v>
      </c>
      <c r="N5" s="55"/>
      <c r="O5" s="55"/>
      <c r="P5" s="55"/>
      <c r="Q5" s="55"/>
      <c r="R5" s="55"/>
      <c r="S5" s="55"/>
      <c r="T5" s="55"/>
      <c r="U5" s="55"/>
      <c r="V5" s="55" t="s">
        <v>2</v>
      </c>
      <c r="W5" s="55" t="s">
        <v>2</v>
      </c>
      <c r="X5" s="55"/>
      <c r="Y5" s="55"/>
      <c r="Z5" s="55" t="s">
        <v>2</v>
      </c>
      <c r="AA5" s="55"/>
      <c r="AB5" s="55" t="s">
        <v>2</v>
      </c>
      <c r="AC5" s="55"/>
      <c r="AD5" s="74" t="s">
        <v>1375</v>
      </c>
      <c r="AE5" s="74"/>
      <c r="AF5" s="55" t="s">
        <v>2</v>
      </c>
      <c r="AG5" s="74" t="s">
        <v>2</v>
      </c>
      <c r="AH5" s="74"/>
      <c r="AI5" s="74"/>
      <c r="AJ5" s="74" t="s">
        <v>1376</v>
      </c>
      <c r="AK5" s="74">
        <v>87</v>
      </c>
      <c r="AL5" s="74" t="s">
        <v>427</v>
      </c>
      <c r="AM5" s="74" t="s">
        <v>427</v>
      </c>
      <c r="AN5" s="74">
        <v>2012</v>
      </c>
      <c r="AO5" s="74" t="s">
        <v>427</v>
      </c>
      <c r="AP5" s="74">
        <v>14</v>
      </c>
      <c r="AQ5" s="74" t="s">
        <v>469</v>
      </c>
      <c r="AR5" s="74" t="s">
        <v>1377</v>
      </c>
      <c r="AS5" s="74" t="s">
        <v>1378</v>
      </c>
      <c r="AT5" s="74" t="s">
        <v>427</v>
      </c>
      <c r="AU5" s="74" t="s">
        <v>550</v>
      </c>
    </row>
    <row r="6" spans="1:50" s="57" customFormat="1" ht="26.25" customHeight="1" x14ac:dyDescent="0.2">
      <c r="A6" s="251"/>
      <c r="B6" s="252"/>
      <c r="C6" s="5">
        <v>3</v>
      </c>
      <c r="D6" s="8" t="s">
        <v>342</v>
      </c>
      <c r="E6" s="55">
        <v>100</v>
      </c>
      <c r="F6" s="55" t="s">
        <v>2</v>
      </c>
      <c r="G6" s="55"/>
      <c r="H6" s="55" t="s">
        <v>2</v>
      </c>
      <c r="I6" s="55"/>
      <c r="J6" s="55"/>
      <c r="K6" s="55" t="s">
        <v>2</v>
      </c>
      <c r="L6" s="55"/>
      <c r="M6" s="55" t="s">
        <v>2</v>
      </c>
      <c r="N6" s="55"/>
      <c r="O6" s="55"/>
      <c r="P6" s="55"/>
      <c r="Q6" s="55"/>
      <c r="R6" s="55"/>
      <c r="S6" s="55"/>
      <c r="T6" s="55"/>
      <c r="U6" s="55"/>
      <c r="V6" s="55" t="s">
        <v>2</v>
      </c>
      <c r="W6" s="55" t="s">
        <v>2</v>
      </c>
      <c r="X6" s="55"/>
      <c r="Y6" s="55"/>
      <c r="Z6" s="55" t="s">
        <v>2</v>
      </c>
      <c r="AA6" s="55"/>
      <c r="AB6" s="55" t="s">
        <v>2</v>
      </c>
      <c r="AC6" s="55"/>
      <c r="AD6" s="74" t="s">
        <v>654</v>
      </c>
      <c r="AE6" s="74"/>
      <c r="AF6" s="55" t="s">
        <v>2</v>
      </c>
      <c r="AG6" s="74" t="s">
        <v>2</v>
      </c>
      <c r="AH6" s="74"/>
      <c r="AI6" s="74"/>
      <c r="AJ6" s="74" t="s">
        <v>695</v>
      </c>
      <c r="AK6" s="74">
        <v>25</v>
      </c>
      <c r="AL6" s="74" t="s">
        <v>427</v>
      </c>
      <c r="AM6" s="74" t="s">
        <v>2</v>
      </c>
      <c r="AN6" s="74" t="s">
        <v>1379</v>
      </c>
      <c r="AO6" s="74" t="s">
        <v>427</v>
      </c>
      <c r="AP6" s="74">
        <v>7</v>
      </c>
      <c r="AQ6" s="74" t="s">
        <v>469</v>
      </c>
      <c r="AR6" s="74" t="s">
        <v>1380</v>
      </c>
      <c r="AS6" s="74" t="s">
        <v>1381</v>
      </c>
      <c r="AT6" s="74" t="s">
        <v>972</v>
      </c>
      <c r="AU6" s="74" t="s">
        <v>550</v>
      </c>
    </row>
    <row r="7" spans="1:50" s="57" customFormat="1" ht="26.25" customHeight="1" x14ac:dyDescent="0.2">
      <c r="A7" s="251"/>
      <c r="B7" s="252"/>
      <c r="C7" s="5">
        <v>4</v>
      </c>
      <c r="D7" s="8" t="s">
        <v>343</v>
      </c>
      <c r="E7" s="55">
        <v>100</v>
      </c>
      <c r="F7" s="55" t="s">
        <v>2</v>
      </c>
      <c r="G7" s="55"/>
      <c r="H7" s="55" t="s">
        <v>2</v>
      </c>
      <c r="I7" s="55"/>
      <c r="J7" s="55"/>
      <c r="K7" s="55" t="s">
        <v>2</v>
      </c>
      <c r="L7" s="55"/>
      <c r="M7" s="55" t="s">
        <v>2</v>
      </c>
      <c r="N7" s="55"/>
      <c r="O7" s="55"/>
      <c r="P7" s="55"/>
      <c r="Q7" s="55"/>
      <c r="R7" s="55"/>
      <c r="S7" s="55"/>
      <c r="T7" s="55"/>
      <c r="U7" s="55"/>
      <c r="V7" s="55"/>
      <c r="W7" s="55" t="s">
        <v>2</v>
      </c>
      <c r="X7" s="55"/>
      <c r="Y7" s="55"/>
      <c r="Z7" s="55" t="s">
        <v>2</v>
      </c>
      <c r="AA7" s="55"/>
      <c r="AB7" s="55" t="s">
        <v>2</v>
      </c>
      <c r="AC7" s="55"/>
      <c r="AD7" s="74"/>
      <c r="AE7" s="74"/>
      <c r="AF7" s="55" t="s">
        <v>2</v>
      </c>
      <c r="AG7" s="74"/>
      <c r="AH7" s="74"/>
      <c r="AI7" s="74"/>
      <c r="AJ7" s="74"/>
      <c r="AK7" s="74">
        <v>19</v>
      </c>
      <c r="AL7" s="74" t="s">
        <v>427</v>
      </c>
      <c r="AM7" s="74" t="s">
        <v>2</v>
      </c>
      <c r="AN7" s="74" t="s">
        <v>618</v>
      </c>
      <c r="AO7" s="74" t="s">
        <v>427</v>
      </c>
      <c r="AP7" s="74">
        <v>2</v>
      </c>
      <c r="AQ7" s="74" t="s">
        <v>666</v>
      </c>
      <c r="AR7" s="74" t="s">
        <v>1382</v>
      </c>
      <c r="AS7" s="74" t="s">
        <v>2</v>
      </c>
      <c r="AT7" s="74" t="s">
        <v>427</v>
      </c>
      <c r="AU7" s="74" t="s">
        <v>550</v>
      </c>
    </row>
    <row r="8" spans="1:50" s="57" customFormat="1" ht="26.25" customHeight="1" x14ac:dyDescent="0.2">
      <c r="A8" s="251"/>
      <c r="B8" s="252"/>
      <c r="C8" s="5">
        <v>5</v>
      </c>
      <c r="D8" s="8" t="s">
        <v>344</v>
      </c>
      <c r="E8" s="55">
        <v>100</v>
      </c>
      <c r="F8" s="55" t="s">
        <v>2</v>
      </c>
      <c r="G8" s="55"/>
      <c r="H8" s="55" t="s">
        <v>2</v>
      </c>
      <c r="I8" s="55"/>
      <c r="J8" s="55"/>
      <c r="K8" s="55" t="s">
        <v>2</v>
      </c>
      <c r="L8" s="55"/>
      <c r="M8" s="55" t="s">
        <v>2</v>
      </c>
      <c r="N8" s="55"/>
      <c r="O8" s="55"/>
      <c r="P8" s="55" t="s">
        <v>2</v>
      </c>
      <c r="Q8" s="55"/>
      <c r="R8" s="55"/>
      <c r="S8" s="55"/>
      <c r="T8" s="55"/>
      <c r="U8" s="55"/>
      <c r="V8" s="55"/>
      <c r="W8" s="55"/>
      <c r="X8" s="55" t="s">
        <v>2</v>
      </c>
      <c r="Y8" s="55"/>
      <c r="Z8" s="55" t="s">
        <v>2</v>
      </c>
      <c r="AA8" s="55"/>
      <c r="AB8" s="55" t="s">
        <v>2</v>
      </c>
      <c r="AC8" s="55"/>
      <c r="AD8" s="74" t="s">
        <v>1383</v>
      </c>
      <c r="AE8" s="74"/>
      <c r="AF8" s="55" t="s">
        <v>427</v>
      </c>
      <c r="AG8" s="74"/>
      <c r="AH8" s="74" t="s">
        <v>2</v>
      </c>
      <c r="AI8" s="74"/>
      <c r="AJ8" s="74" t="s">
        <v>610</v>
      </c>
      <c r="AK8" s="74">
        <v>43</v>
      </c>
      <c r="AL8" s="74"/>
      <c r="AM8" s="74"/>
      <c r="AN8" s="74">
        <v>2015</v>
      </c>
      <c r="AO8" s="74"/>
      <c r="AP8" s="74">
        <v>3</v>
      </c>
      <c r="AQ8" s="74" t="s">
        <v>1384</v>
      </c>
      <c r="AR8" s="74" t="s">
        <v>1385</v>
      </c>
      <c r="AS8" s="74" t="s">
        <v>1344</v>
      </c>
      <c r="AT8" s="74"/>
      <c r="AU8" s="74" t="s">
        <v>550</v>
      </c>
    </row>
    <row r="9" spans="1:50" s="57" customFormat="1" ht="26.25" customHeight="1" x14ac:dyDescent="0.2">
      <c r="A9" s="251"/>
      <c r="B9" s="252"/>
      <c r="C9" s="5">
        <v>6</v>
      </c>
      <c r="D9" s="8" t="s">
        <v>345</v>
      </c>
      <c r="E9" s="55">
        <v>100</v>
      </c>
      <c r="F9" s="55" t="s">
        <v>2</v>
      </c>
      <c r="G9" s="55"/>
      <c r="H9" s="55" t="s">
        <v>2</v>
      </c>
      <c r="I9" s="55"/>
      <c r="J9" s="55"/>
      <c r="K9" s="55" t="s">
        <v>2</v>
      </c>
      <c r="L9" s="55"/>
      <c r="M9" s="55" t="s">
        <v>2</v>
      </c>
      <c r="N9" s="55"/>
      <c r="O9" s="55"/>
      <c r="P9" s="55"/>
      <c r="Q9" s="55"/>
      <c r="R9" s="55"/>
      <c r="S9" s="55"/>
      <c r="T9" s="55"/>
      <c r="U9" s="55"/>
      <c r="V9" s="55" t="s">
        <v>2</v>
      </c>
      <c r="W9" s="55" t="s">
        <v>2</v>
      </c>
      <c r="X9" s="55"/>
      <c r="Y9" s="55"/>
      <c r="Z9" s="55" t="s">
        <v>2</v>
      </c>
      <c r="AA9" s="55"/>
      <c r="AB9" s="55" t="s">
        <v>2</v>
      </c>
      <c r="AC9" s="55"/>
      <c r="AD9" s="74" t="s">
        <v>654</v>
      </c>
      <c r="AE9" s="74"/>
      <c r="AF9" s="55" t="s">
        <v>2</v>
      </c>
      <c r="AG9" s="74"/>
      <c r="AH9" s="74"/>
      <c r="AI9" s="74"/>
      <c r="AJ9" s="74" t="s">
        <v>1386</v>
      </c>
      <c r="AK9" s="74">
        <v>41</v>
      </c>
      <c r="AL9" s="74" t="s">
        <v>2</v>
      </c>
      <c r="AM9" s="74" t="s">
        <v>2</v>
      </c>
      <c r="AN9" s="74">
        <v>2020</v>
      </c>
      <c r="AO9" s="74" t="s">
        <v>427</v>
      </c>
      <c r="AP9" s="74">
        <v>3</v>
      </c>
      <c r="AQ9" s="74" t="s">
        <v>666</v>
      </c>
      <c r="AR9" s="74" t="s">
        <v>850</v>
      </c>
      <c r="AS9" s="74" t="s">
        <v>1387</v>
      </c>
      <c r="AT9" s="74" t="s">
        <v>427</v>
      </c>
      <c r="AU9" s="74" t="s">
        <v>550</v>
      </c>
    </row>
    <row r="10" spans="1:50" s="57" customFormat="1" ht="26.25" customHeight="1" x14ac:dyDescent="0.2">
      <c r="A10" s="251"/>
      <c r="B10" s="252"/>
      <c r="C10" s="5">
        <v>7</v>
      </c>
      <c r="D10" s="8" t="s">
        <v>346</v>
      </c>
      <c r="E10" s="55">
        <v>100</v>
      </c>
      <c r="F10" s="55" t="s">
        <v>2</v>
      </c>
      <c r="G10" s="55"/>
      <c r="H10" s="55" t="s">
        <v>2</v>
      </c>
      <c r="I10" s="55"/>
      <c r="J10" s="55"/>
      <c r="K10" s="55" t="s">
        <v>2</v>
      </c>
      <c r="L10" s="55"/>
      <c r="M10" s="55" t="s">
        <v>2</v>
      </c>
      <c r="N10" s="55"/>
      <c r="O10" s="55"/>
      <c r="P10" s="55"/>
      <c r="Q10" s="55"/>
      <c r="R10" s="55"/>
      <c r="S10" s="55"/>
      <c r="T10" s="55"/>
      <c r="U10" s="55"/>
      <c r="V10" s="55" t="s">
        <v>2</v>
      </c>
      <c r="W10" s="55" t="s">
        <v>2</v>
      </c>
      <c r="X10" s="55"/>
      <c r="Y10" s="55"/>
      <c r="Z10" s="55" t="s">
        <v>2</v>
      </c>
      <c r="AA10" s="55"/>
      <c r="AB10" s="55" t="s">
        <v>2</v>
      </c>
      <c r="AC10" s="55"/>
      <c r="AD10" s="74" t="s">
        <v>654</v>
      </c>
      <c r="AE10" s="74" t="s">
        <v>1388</v>
      </c>
      <c r="AF10" s="74" t="s">
        <v>1389</v>
      </c>
      <c r="AG10" s="74"/>
      <c r="AH10" s="74" t="s">
        <v>2</v>
      </c>
      <c r="AI10" s="74"/>
      <c r="AJ10" s="74" t="s">
        <v>1390</v>
      </c>
      <c r="AK10" s="74">
        <v>47</v>
      </c>
      <c r="AL10" s="74" t="s">
        <v>2</v>
      </c>
      <c r="AM10" s="74"/>
      <c r="AN10" s="74" t="s">
        <v>1391</v>
      </c>
      <c r="AO10" s="74" t="s">
        <v>427</v>
      </c>
      <c r="AP10" s="74">
        <v>5</v>
      </c>
      <c r="AQ10" s="74" t="s">
        <v>430</v>
      </c>
      <c r="AR10" s="74" t="s">
        <v>2</v>
      </c>
      <c r="AS10" s="74" t="s">
        <v>2</v>
      </c>
      <c r="AT10" s="74" t="s">
        <v>427</v>
      </c>
      <c r="AU10" s="74" t="s">
        <v>550</v>
      </c>
    </row>
    <row r="11" spans="1:50" s="57" customFormat="1" ht="26.25" customHeight="1" x14ac:dyDescent="0.2">
      <c r="A11" s="251"/>
      <c r="B11" s="252"/>
      <c r="C11" s="5">
        <v>8</v>
      </c>
      <c r="D11" s="8" t="s">
        <v>347</v>
      </c>
      <c r="E11" s="55">
        <v>100</v>
      </c>
      <c r="F11" s="55" t="s">
        <v>2</v>
      </c>
      <c r="G11" s="55"/>
      <c r="H11" s="55" t="s">
        <v>2</v>
      </c>
      <c r="I11" s="55"/>
      <c r="J11" s="55"/>
      <c r="K11" s="55" t="s">
        <v>2</v>
      </c>
      <c r="L11" s="55"/>
      <c r="M11" s="55" t="s">
        <v>2</v>
      </c>
      <c r="N11" s="55"/>
      <c r="O11" s="55"/>
      <c r="P11" s="55"/>
      <c r="Q11" s="55"/>
      <c r="R11" s="55"/>
      <c r="S11" s="55"/>
      <c r="T11" s="55"/>
      <c r="U11" s="55"/>
      <c r="V11" s="55" t="s">
        <v>2</v>
      </c>
      <c r="W11" s="55" t="s">
        <v>2</v>
      </c>
      <c r="X11" s="55"/>
      <c r="Y11" s="55"/>
      <c r="Z11" s="55" t="s">
        <v>2</v>
      </c>
      <c r="AA11" s="55"/>
      <c r="AB11" s="55" t="s">
        <v>2</v>
      </c>
      <c r="AC11" s="55"/>
      <c r="AD11" s="74" t="s">
        <v>509</v>
      </c>
      <c r="AE11" s="74"/>
      <c r="AF11" s="55" t="s">
        <v>2</v>
      </c>
      <c r="AG11" s="74" t="s">
        <v>2</v>
      </c>
      <c r="AH11" s="74"/>
      <c r="AI11" s="74"/>
      <c r="AJ11" s="74"/>
      <c r="AK11" s="74">
        <v>39</v>
      </c>
      <c r="AL11" s="74" t="s">
        <v>2</v>
      </c>
      <c r="AM11" s="74"/>
      <c r="AN11" s="74" t="s">
        <v>1392</v>
      </c>
      <c r="AO11" s="74" t="s">
        <v>427</v>
      </c>
      <c r="AP11" s="74">
        <v>3</v>
      </c>
      <c r="AQ11" s="74" t="s">
        <v>430</v>
      </c>
      <c r="AR11" s="74" t="s">
        <v>1393</v>
      </c>
      <c r="AS11" s="74" t="s">
        <v>1101</v>
      </c>
      <c r="AT11" s="74" t="s">
        <v>427</v>
      </c>
      <c r="AU11" s="74" t="s">
        <v>550</v>
      </c>
    </row>
    <row r="12" spans="1:50" s="57" customFormat="1" ht="26.25" customHeight="1" x14ac:dyDescent="0.2">
      <c r="A12" s="251"/>
      <c r="B12" s="252"/>
      <c r="C12" s="5">
        <v>9</v>
      </c>
      <c r="D12" s="8" t="s">
        <v>348</v>
      </c>
      <c r="E12" s="55">
        <v>100</v>
      </c>
      <c r="F12" s="55" t="s">
        <v>2</v>
      </c>
      <c r="G12" s="55"/>
      <c r="H12" s="55" t="s">
        <v>2</v>
      </c>
      <c r="I12" s="55"/>
      <c r="J12" s="55"/>
      <c r="K12" s="55" t="s">
        <v>2</v>
      </c>
      <c r="L12" s="55"/>
      <c r="M12" s="55" t="s">
        <v>2</v>
      </c>
      <c r="N12" s="55"/>
      <c r="O12" s="55"/>
      <c r="P12" s="55"/>
      <c r="Q12" s="55"/>
      <c r="R12" s="55"/>
      <c r="S12" s="55"/>
      <c r="T12" s="55"/>
      <c r="U12" s="55"/>
      <c r="V12" s="55" t="s">
        <v>2</v>
      </c>
      <c r="W12" s="55" t="s">
        <v>2</v>
      </c>
      <c r="X12" s="55"/>
      <c r="Y12" s="55"/>
      <c r="Z12" s="55" t="s">
        <v>2</v>
      </c>
      <c r="AA12" s="55"/>
      <c r="AB12" s="55" t="s">
        <v>2</v>
      </c>
      <c r="AC12" s="55"/>
      <c r="AD12" s="74" t="s">
        <v>654</v>
      </c>
      <c r="AE12" s="74" t="s">
        <v>1394</v>
      </c>
      <c r="AF12" s="55" t="s">
        <v>2</v>
      </c>
      <c r="AG12" s="74"/>
      <c r="AH12" s="74" t="s">
        <v>2</v>
      </c>
      <c r="AI12" s="74"/>
      <c r="AJ12" s="74" t="s">
        <v>1395</v>
      </c>
      <c r="AK12" s="74">
        <v>11</v>
      </c>
      <c r="AL12" s="74" t="s">
        <v>427</v>
      </c>
      <c r="AM12" s="74" t="s">
        <v>2</v>
      </c>
      <c r="AN12" s="74" t="s">
        <v>1396</v>
      </c>
      <c r="AO12" s="74" t="s">
        <v>427</v>
      </c>
      <c r="AP12" s="74">
        <v>2</v>
      </c>
      <c r="AQ12" s="74" t="s">
        <v>430</v>
      </c>
      <c r="AR12" s="74" t="s">
        <v>1397</v>
      </c>
      <c r="AS12" s="74" t="s">
        <v>1398</v>
      </c>
      <c r="AT12" s="74" t="s">
        <v>427</v>
      </c>
      <c r="AU12" s="74" t="s">
        <v>550</v>
      </c>
    </row>
    <row r="13" spans="1:50" s="57" customFormat="1" ht="26.25" customHeight="1" x14ac:dyDescent="0.2">
      <c r="A13" s="251"/>
      <c r="B13" s="252"/>
      <c r="C13" s="5">
        <v>10</v>
      </c>
      <c r="D13" s="8" t="s">
        <v>349</v>
      </c>
      <c r="E13" s="55">
        <v>100</v>
      </c>
      <c r="F13" s="55" t="s">
        <v>2</v>
      </c>
      <c r="G13" s="55"/>
      <c r="H13" s="55" t="s">
        <v>2</v>
      </c>
      <c r="I13" s="55"/>
      <c r="J13" s="55"/>
      <c r="K13" s="55" t="s">
        <v>2</v>
      </c>
      <c r="L13" s="55"/>
      <c r="M13" s="55" t="s">
        <v>2</v>
      </c>
      <c r="N13" s="55"/>
      <c r="O13" s="55"/>
      <c r="P13" s="55"/>
      <c r="Q13" s="55"/>
      <c r="R13" s="55"/>
      <c r="S13" s="55"/>
      <c r="T13" s="55"/>
      <c r="U13" s="55"/>
      <c r="V13" s="55" t="s">
        <v>2</v>
      </c>
      <c r="W13" s="55" t="s">
        <v>2</v>
      </c>
      <c r="X13" s="55"/>
      <c r="Y13" s="55"/>
      <c r="Z13" s="55" t="s">
        <v>2</v>
      </c>
      <c r="AA13" s="55"/>
      <c r="AB13" s="55" t="s">
        <v>2</v>
      </c>
      <c r="AC13" s="55"/>
      <c r="AD13" s="74"/>
      <c r="AE13" s="74"/>
      <c r="AF13" s="55" t="s">
        <v>2</v>
      </c>
      <c r="AG13" s="74" t="s">
        <v>2</v>
      </c>
      <c r="AH13" s="74"/>
      <c r="AI13" s="74"/>
      <c r="AJ13" s="74" t="s">
        <v>602</v>
      </c>
      <c r="AK13" s="74">
        <v>59</v>
      </c>
      <c r="AL13" s="74" t="s">
        <v>2</v>
      </c>
      <c r="AM13" s="74" t="s">
        <v>2</v>
      </c>
      <c r="AN13" s="74" t="s">
        <v>1399</v>
      </c>
      <c r="AO13" s="74" t="s">
        <v>427</v>
      </c>
      <c r="AP13" s="74">
        <v>5</v>
      </c>
      <c r="AQ13" s="74"/>
      <c r="AR13" s="74" t="s">
        <v>2</v>
      </c>
      <c r="AS13" s="74" t="s">
        <v>2</v>
      </c>
      <c r="AT13" s="74" t="s">
        <v>427</v>
      </c>
      <c r="AU13" s="74" t="s">
        <v>607</v>
      </c>
    </row>
    <row r="14" spans="1:50" s="57" customFormat="1" ht="26.25" customHeight="1" x14ac:dyDescent="0.2">
      <c r="A14" s="251"/>
      <c r="B14" s="252"/>
      <c r="C14" s="5">
        <v>11</v>
      </c>
      <c r="D14" s="8" t="s">
        <v>350</v>
      </c>
      <c r="E14" s="55">
        <v>100</v>
      </c>
      <c r="F14" s="55" t="s">
        <v>2</v>
      </c>
      <c r="G14" s="55"/>
      <c r="H14" s="55" t="s">
        <v>2</v>
      </c>
      <c r="I14" s="55"/>
      <c r="J14" s="55"/>
      <c r="K14" s="55" t="s">
        <v>2</v>
      </c>
      <c r="L14" s="55"/>
      <c r="M14" s="55" t="s">
        <v>2</v>
      </c>
      <c r="N14" s="55"/>
      <c r="O14" s="55"/>
      <c r="P14" s="55"/>
      <c r="Q14" s="55"/>
      <c r="R14" s="55"/>
      <c r="S14" s="55"/>
      <c r="T14" s="55"/>
      <c r="U14" s="55"/>
      <c r="V14" s="55" t="s">
        <v>2</v>
      </c>
      <c r="W14" s="55" t="s">
        <v>2</v>
      </c>
      <c r="X14" s="55"/>
      <c r="Y14" s="55"/>
      <c r="Z14" s="55" t="s">
        <v>2</v>
      </c>
      <c r="AA14" s="55"/>
      <c r="AB14" s="55" t="s">
        <v>2</v>
      </c>
      <c r="AC14" s="55"/>
      <c r="AD14" s="74" t="s">
        <v>1400</v>
      </c>
      <c r="AE14" s="74" t="s">
        <v>445</v>
      </c>
      <c r="AF14" s="55" t="s">
        <v>2</v>
      </c>
      <c r="AG14" s="74"/>
      <c r="AH14" s="74" t="s">
        <v>2</v>
      </c>
      <c r="AI14" s="74"/>
      <c r="AJ14" s="74" t="s">
        <v>1401</v>
      </c>
      <c r="AK14" s="74">
        <v>17</v>
      </c>
      <c r="AL14" s="74" t="s">
        <v>427</v>
      </c>
      <c r="AM14" s="74" t="s">
        <v>506</v>
      </c>
      <c r="AN14" s="74" t="s">
        <v>1402</v>
      </c>
      <c r="AO14" s="74" t="s">
        <v>427</v>
      </c>
      <c r="AP14" s="74">
        <v>3</v>
      </c>
      <c r="AQ14" s="74" t="s">
        <v>430</v>
      </c>
      <c r="AR14" s="74" t="s">
        <v>2</v>
      </c>
      <c r="AS14" s="74" t="s">
        <v>1403</v>
      </c>
      <c r="AT14" s="74" t="s">
        <v>427</v>
      </c>
      <c r="AU14" s="74" t="s">
        <v>607</v>
      </c>
    </row>
    <row r="15" spans="1:50" s="57" customFormat="1" ht="26.25" customHeight="1" x14ac:dyDescent="0.2">
      <c r="A15" s="251"/>
      <c r="B15" s="252"/>
      <c r="C15" s="5">
        <v>12</v>
      </c>
      <c r="D15" s="8" t="s">
        <v>351</v>
      </c>
      <c r="E15" s="55">
        <v>100</v>
      </c>
      <c r="F15" s="55" t="s">
        <v>2</v>
      </c>
      <c r="G15" s="55"/>
      <c r="H15" s="55" t="s">
        <v>2</v>
      </c>
      <c r="I15" s="55"/>
      <c r="J15" s="55"/>
      <c r="K15" s="55" t="s">
        <v>2</v>
      </c>
      <c r="L15" s="55"/>
      <c r="M15" s="55"/>
      <c r="N15" s="55"/>
      <c r="O15" s="55" t="s">
        <v>2</v>
      </c>
      <c r="P15" s="55"/>
      <c r="Q15" s="55"/>
      <c r="R15" s="55"/>
      <c r="S15" s="55"/>
      <c r="T15" s="55"/>
      <c r="U15" s="55"/>
      <c r="V15" s="55"/>
      <c r="W15" s="55" t="s">
        <v>2</v>
      </c>
      <c r="X15" s="55"/>
      <c r="Y15" s="55"/>
      <c r="Z15" s="55" t="s">
        <v>2</v>
      </c>
      <c r="AA15" s="55"/>
      <c r="AB15" s="55" t="s">
        <v>2</v>
      </c>
      <c r="AC15" s="55"/>
      <c r="AD15" s="74"/>
      <c r="AE15" s="74"/>
      <c r="AF15" s="55" t="s">
        <v>2</v>
      </c>
      <c r="AG15" s="74"/>
      <c r="AH15" s="74" t="s">
        <v>2</v>
      </c>
      <c r="AI15" s="74"/>
      <c r="AJ15" s="74" t="s">
        <v>669</v>
      </c>
      <c r="AK15" s="74">
        <v>25</v>
      </c>
      <c r="AL15" s="74" t="s">
        <v>1404</v>
      </c>
      <c r="AM15" s="74"/>
      <c r="AN15" s="74" t="s">
        <v>1405</v>
      </c>
      <c r="AO15" s="74" t="s">
        <v>427</v>
      </c>
      <c r="AP15" s="74">
        <v>3</v>
      </c>
      <c r="AQ15" s="74" t="s">
        <v>1360</v>
      </c>
      <c r="AR15" s="74" t="s">
        <v>1406</v>
      </c>
      <c r="AS15" s="74" t="s">
        <v>1101</v>
      </c>
      <c r="AT15" s="74" t="s">
        <v>972</v>
      </c>
      <c r="AU15" s="74" t="s">
        <v>550</v>
      </c>
    </row>
    <row r="16" spans="1:50" s="57" customFormat="1" ht="26.25" customHeight="1" x14ac:dyDescent="0.2">
      <c r="A16" s="251"/>
      <c r="B16" s="252"/>
      <c r="C16" s="5">
        <v>13</v>
      </c>
      <c r="D16" s="8" t="s">
        <v>352</v>
      </c>
      <c r="E16" s="55">
        <v>100</v>
      </c>
      <c r="F16" s="55" t="s">
        <v>2</v>
      </c>
      <c r="G16" s="55"/>
      <c r="H16" s="55" t="s">
        <v>2</v>
      </c>
      <c r="I16" s="55"/>
      <c r="J16" s="55"/>
      <c r="K16" s="55" t="s">
        <v>2</v>
      </c>
      <c r="L16" s="55"/>
      <c r="M16" s="55" t="s">
        <v>2</v>
      </c>
      <c r="N16" s="55"/>
      <c r="O16" s="55"/>
      <c r="P16" s="55"/>
      <c r="Q16" s="55"/>
      <c r="R16" s="55"/>
      <c r="S16" s="55"/>
      <c r="T16" s="55"/>
      <c r="U16" s="55"/>
      <c r="V16" s="55" t="s">
        <v>2</v>
      </c>
      <c r="W16" s="55"/>
      <c r="X16" s="55"/>
      <c r="Y16" s="55"/>
      <c r="Z16" s="55" t="s">
        <v>2</v>
      </c>
      <c r="AA16" s="55"/>
      <c r="AB16" s="55" t="s">
        <v>2</v>
      </c>
      <c r="AC16" s="55"/>
      <c r="AD16" s="74" t="s">
        <v>425</v>
      </c>
      <c r="AE16" s="74"/>
      <c r="AF16" s="55" t="s">
        <v>2</v>
      </c>
      <c r="AG16" s="74"/>
      <c r="AH16" s="74" t="s">
        <v>2</v>
      </c>
      <c r="AI16" s="74"/>
      <c r="AJ16" s="74"/>
      <c r="AK16" s="74">
        <v>78</v>
      </c>
      <c r="AL16" s="74" t="s">
        <v>2</v>
      </c>
      <c r="AM16" s="74" t="s">
        <v>2</v>
      </c>
      <c r="AN16" s="74" t="s">
        <v>618</v>
      </c>
      <c r="AO16" s="74" t="s">
        <v>427</v>
      </c>
      <c r="AP16" s="74">
        <v>2</v>
      </c>
      <c r="AQ16" s="74" t="s">
        <v>1407</v>
      </c>
      <c r="AR16" s="74" t="s">
        <v>2</v>
      </c>
      <c r="AS16" s="74" t="s">
        <v>2</v>
      </c>
      <c r="AT16" s="74" t="s">
        <v>427</v>
      </c>
      <c r="AU16" s="74" t="s">
        <v>550</v>
      </c>
    </row>
    <row r="17" spans="1:47" s="57" customFormat="1" ht="26.25" customHeight="1" x14ac:dyDescent="0.2">
      <c r="A17" s="251"/>
      <c r="B17" s="252"/>
      <c r="C17" s="5">
        <v>14</v>
      </c>
      <c r="D17" s="8" t="s">
        <v>353</v>
      </c>
      <c r="E17" s="55">
        <v>100</v>
      </c>
      <c r="F17" s="55" t="s">
        <v>2</v>
      </c>
      <c r="G17" s="55"/>
      <c r="H17" s="55" t="s">
        <v>2</v>
      </c>
      <c r="I17" s="55"/>
      <c r="J17" s="55"/>
      <c r="K17" s="55" t="s">
        <v>2</v>
      </c>
      <c r="L17" s="55"/>
      <c r="M17" s="55" t="s">
        <v>2</v>
      </c>
      <c r="N17" s="55"/>
      <c r="O17" s="55"/>
      <c r="P17" s="55"/>
      <c r="Q17" s="55"/>
      <c r="R17" s="55" t="s">
        <v>2</v>
      </c>
      <c r="S17" s="55"/>
      <c r="T17" s="55"/>
      <c r="U17" s="55"/>
      <c r="V17" s="55"/>
      <c r="W17" s="55" t="s">
        <v>2</v>
      </c>
      <c r="X17" s="55"/>
      <c r="Y17" s="55"/>
      <c r="Z17" s="55"/>
      <c r="AA17" s="55" t="s">
        <v>2</v>
      </c>
      <c r="AB17" s="55" t="s">
        <v>2</v>
      </c>
      <c r="AC17" s="55"/>
      <c r="AD17" s="74" t="s">
        <v>1408</v>
      </c>
      <c r="AE17" s="74"/>
      <c r="AF17" s="74" t="s">
        <v>1409</v>
      </c>
      <c r="AG17" s="74" t="s">
        <v>2</v>
      </c>
      <c r="AH17" s="74"/>
      <c r="AI17" s="74"/>
      <c r="AJ17" s="74" t="s">
        <v>1410</v>
      </c>
      <c r="AK17" s="74">
        <v>32</v>
      </c>
      <c r="AL17" s="74" t="s">
        <v>427</v>
      </c>
      <c r="AM17" s="74" t="s">
        <v>2</v>
      </c>
      <c r="AN17" s="74" t="s">
        <v>1411</v>
      </c>
      <c r="AO17" s="74" t="s">
        <v>427</v>
      </c>
      <c r="AP17" s="74">
        <v>3</v>
      </c>
      <c r="AQ17" s="74" t="s">
        <v>1412</v>
      </c>
      <c r="AR17" s="74" t="s">
        <v>1413</v>
      </c>
      <c r="AS17" s="74" t="s">
        <v>1414</v>
      </c>
      <c r="AT17" s="74" t="s">
        <v>427</v>
      </c>
      <c r="AU17" s="74" t="s">
        <v>550</v>
      </c>
    </row>
    <row r="18" spans="1:47" s="57" customFormat="1" ht="26.25" customHeight="1" x14ac:dyDescent="0.2">
      <c r="A18" s="251"/>
      <c r="B18" s="252"/>
      <c r="C18" s="5">
        <v>15</v>
      </c>
      <c r="D18" s="8" t="s">
        <v>354</v>
      </c>
      <c r="E18" s="55">
        <v>100</v>
      </c>
      <c r="F18" s="55" t="s">
        <v>2</v>
      </c>
      <c r="G18" s="55"/>
      <c r="H18" s="55" t="s">
        <v>2</v>
      </c>
      <c r="I18" s="55"/>
      <c r="J18" s="55"/>
      <c r="K18" s="55" t="s">
        <v>2</v>
      </c>
      <c r="L18" s="55"/>
      <c r="M18" s="55"/>
      <c r="N18" s="55"/>
      <c r="O18" s="55" t="s">
        <v>2</v>
      </c>
      <c r="P18" s="55"/>
      <c r="Q18" s="55"/>
      <c r="R18" s="55"/>
      <c r="S18" s="55"/>
      <c r="T18" s="55" t="s">
        <v>2</v>
      </c>
      <c r="U18" s="55"/>
      <c r="V18" s="55"/>
      <c r="W18" s="55" t="s">
        <v>2</v>
      </c>
      <c r="X18" s="55"/>
      <c r="Y18" s="55"/>
      <c r="Z18" s="55" t="s">
        <v>2</v>
      </c>
      <c r="AA18" s="55"/>
      <c r="AB18" s="55" t="s">
        <v>2</v>
      </c>
      <c r="AC18" s="55"/>
      <c r="AD18" s="74"/>
      <c r="AE18" s="74"/>
      <c r="AF18" s="55" t="s">
        <v>2</v>
      </c>
      <c r="AG18" s="74"/>
      <c r="AH18" s="74"/>
      <c r="AI18" s="74"/>
      <c r="AJ18" s="74" t="s">
        <v>577</v>
      </c>
      <c r="AK18" s="74">
        <v>13</v>
      </c>
      <c r="AL18" s="74"/>
      <c r="AM18" s="74"/>
      <c r="AN18" s="74" t="s">
        <v>618</v>
      </c>
      <c r="AO18" s="74" t="s">
        <v>427</v>
      </c>
      <c r="AP18" s="74">
        <v>3</v>
      </c>
      <c r="AQ18" s="74" t="s">
        <v>469</v>
      </c>
      <c r="AR18" s="74" t="s">
        <v>1415</v>
      </c>
      <c r="AS18" s="74" t="s">
        <v>2</v>
      </c>
      <c r="AT18" s="74" t="s">
        <v>427</v>
      </c>
      <c r="AU18" s="74" t="s">
        <v>550</v>
      </c>
    </row>
    <row r="19" spans="1:47" s="57" customFormat="1" ht="26.25" customHeight="1" x14ac:dyDescent="0.2">
      <c r="A19" s="251"/>
      <c r="B19" s="252"/>
      <c r="C19" s="5">
        <v>16</v>
      </c>
      <c r="D19" s="8" t="s">
        <v>355</v>
      </c>
      <c r="E19" s="55">
        <v>100</v>
      </c>
      <c r="F19" s="55" t="s">
        <v>2</v>
      </c>
      <c r="G19" s="55"/>
      <c r="H19" s="55" t="s">
        <v>2</v>
      </c>
      <c r="I19" s="55"/>
      <c r="J19" s="55"/>
      <c r="K19" s="55" t="s">
        <v>2</v>
      </c>
      <c r="L19" s="55"/>
      <c r="M19" s="55" t="s">
        <v>2</v>
      </c>
      <c r="N19" s="55"/>
      <c r="O19" s="55"/>
      <c r="P19" s="55"/>
      <c r="Q19" s="55" t="s">
        <v>2</v>
      </c>
      <c r="R19" s="55"/>
      <c r="S19" s="55"/>
      <c r="T19" s="55"/>
      <c r="U19" s="55"/>
      <c r="V19" s="55"/>
      <c r="W19" s="55" t="s">
        <v>2</v>
      </c>
      <c r="X19" s="55"/>
      <c r="Y19" s="55"/>
      <c r="Z19" s="55" t="s">
        <v>2</v>
      </c>
      <c r="AA19" s="55"/>
      <c r="AB19" s="55" t="s">
        <v>2</v>
      </c>
      <c r="AC19" s="55"/>
      <c r="AD19" s="74" t="s">
        <v>425</v>
      </c>
      <c r="AE19" s="74" t="s">
        <v>1416</v>
      </c>
      <c r="AF19" s="55" t="s">
        <v>2</v>
      </c>
      <c r="AG19" s="74"/>
      <c r="AH19" s="74" t="s">
        <v>2</v>
      </c>
      <c r="AI19" s="74"/>
      <c r="AJ19" s="74" t="s">
        <v>669</v>
      </c>
      <c r="AK19" s="74">
        <v>355</v>
      </c>
      <c r="AL19" s="74" t="s">
        <v>427</v>
      </c>
      <c r="AM19" s="74" t="s">
        <v>427</v>
      </c>
      <c r="AN19" s="74" t="s">
        <v>1417</v>
      </c>
      <c r="AO19" s="74" t="s">
        <v>427</v>
      </c>
      <c r="AP19" s="74"/>
      <c r="AQ19" s="74"/>
      <c r="AR19" s="74" t="s">
        <v>2</v>
      </c>
      <c r="AS19" s="74" t="s">
        <v>2</v>
      </c>
      <c r="AT19" s="74" t="s">
        <v>427</v>
      </c>
      <c r="AU19" s="74" t="s">
        <v>1418</v>
      </c>
    </row>
    <row r="20" spans="1:47" ht="12.75" x14ac:dyDescent="0.2">
      <c r="A20" s="147"/>
      <c r="B20" s="147"/>
      <c r="C20" s="85"/>
      <c r="D20" s="85"/>
      <c r="E20" s="85">
        <f>SUM(E4:E19)</f>
        <v>1600</v>
      </c>
      <c r="F20" s="85">
        <f>COUNTIF(F4:F19,"да")</f>
        <v>16</v>
      </c>
      <c r="G20" s="85">
        <f t="shared" ref="G20:AU20" si="0">COUNTIF(G4:G19,"да")</f>
        <v>0</v>
      </c>
      <c r="H20" s="85">
        <f t="shared" si="0"/>
        <v>16</v>
      </c>
      <c r="I20" s="85">
        <f t="shared" si="0"/>
        <v>0</v>
      </c>
      <c r="J20" s="85">
        <f t="shared" si="0"/>
        <v>0</v>
      </c>
      <c r="K20" s="85">
        <f t="shared" si="0"/>
        <v>16</v>
      </c>
      <c r="L20" s="85">
        <f t="shared" si="0"/>
        <v>0</v>
      </c>
      <c r="M20" s="85">
        <f t="shared" si="0"/>
        <v>14</v>
      </c>
      <c r="N20" s="85">
        <f t="shared" si="0"/>
        <v>0</v>
      </c>
      <c r="O20" s="85">
        <f t="shared" si="0"/>
        <v>2</v>
      </c>
      <c r="P20" s="85">
        <f t="shared" si="0"/>
        <v>2</v>
      </c>
      <c r="Q20" s="85">
        <f t="shared" si="0"/>
        <v>1</v>
      </c>
      <c r="R20" s="85">
        <f t="shared" si="0"/>
        <v>1</v>
      </c>
      <c r="S20" s="85">
        <f t="shared" si="0"/>
        <v>0</v>
      </c>
      <c r="T20" s="85">
        <f t="shared" si="0"/>
        <v>1</v>
      </c>
      <c r="U20" s="85">
        <f t="shared" si="0"/>
        <v>0</v>
      </c>
      <c r="V20" s="85">
        <f t="shared" si="0"/>
        <v>9</v>
      </c>
      <c r="W20" s="85">
        <f t="shared" si="0"/>
        <v>14</v>
      </c>
      <c r="X20" s="85">
        <f t="shared" si="0"/>
        <v>1</v>
      </c>
      <c r="Y20" s="85">
        <f t="shared" si="0"/>
        <v>0</v>
      </c>
      <c r="Z20" s="85">
        <f t="shared" si="0"/>
        <v>15</v>
      </c>
      <c r="AA20" s="85">
        <f t="shared" si="0"/>
        <v>1</v>
      </c>
      <c r="AB20" s="85">
        <f t="shared" si="0"/>
        <v>16</v>
      </c>
      <c r="AC20" s="85">
        <f t="shared" si="0"/>
        <v>0</v>
      </c>
      <c r="AD20" s="73">
        <f t="shared" si="0"/>
        <v>0</v>
      </c>
      <c r="AE20" s="73">
        <f t="shared" si="0"/>
        <v>0</v>
      </c>
      <c r="AF20" s="85">
        <v>14</v>
      </c>
      <c r="AG20" s="73">
        <f t="shared" si="0"/>
        <v>5</v>
      </c>
      <c r="AH20" s="73">
        <f t="shared" si="0"/>
        <v>7</v>
      </c>
      <c r="AI20" s="73">
        <f t="shared" si="0"/>
        <v>0</v>
      </c>
      <c r="AJ20" s="73">
        <f t="shared" si="0"/>
        <v>0</v>
      </c>
      <c r="AK20" s="73">
        <f t="shared" si="0"/>
        <v>0</v>
      </c>
      <c r="AL20" s="73">
        <f t="shared" si="0"/>
        <v>6</v>
      </c>
      <c r="AM20" s="73">
        <f t="shared" si="0"/>
        <v>8</v>
      </c>
      <c r="AN20" s="73">
        <f t="shared" si="0"/>
        <v>0</v>
      </c>
      <c r="AO20" s="73">
        <f t="shared" si="0"/>
        <v>0</v>
      </c>
      <c r="AP20" s="73">
        <f t="shared" si="0"/>
        <v>0</v>
      </c>
      <c r="AQ20" s="73">
        <f t="shared" si="0"/>
        <v>0</v>
      </c>
      <c r="AR20" s="73">
        <v>16</v>
      </c>
      <c r="AS20" s="73">
        <v>100</v>
      </c>
      <c r="AT20" s="73">
        <f t="shared" si="0"/>
        <v>0</v>
      </c>
      <c r="AU20" s="73">
        <f t="shared" si="0"/>
        <v>0</v>
      </c>
    </row>
    <row r="21" spans="1:47" ht="38.25" x14ac:dyDescent="0.2">
      <c r="A21" s="147"/>
      <c r="B21" s="147"/>
      <c r="C21" s="85"/>
      <c r="D21" s="85"/>
      <c r="E21" s="85">
        <f>E20/16</f>
        <v>100</v>
      </c>
      <c r="F21" s="85">
        <f>F20/16*100</f>
        <v>100</v>
      </c>
      <c r="G21" s="85">
        <f t="shared" ref="G21:AT21" si="1">G20/16*100</f>
        <v>0</v>
      </c>
      <c r="H21" s="85">
        <f t="shared" si="1"/>
        <v>100</v>
      </c>
      <c r="I21" s="85">
        <f t="shared" si="1"/>
        <v>0</v>
      </c>
      <c r="J21" s="85">
        <f t="shared" si="1"/>
        <v>0</v>
      </c>
      <c r="K21" s="85">
        <f t="shared" si="1"/>
        <v>100</v>
      </c>
      <c r="L21" s="85">
        <f t="shared" si="1"/>
        <v>0</v>
      </c>
      <c r="M21" s="85">
        <f t="shared" si="1"/>
        <v>87.5</v>
      </c>
      <c r="N21" s="85">
        <f t="shared" si="1"/>
        <v>0</v>
      </c>
      <c r="O21" s="85">
        <f t="shared" si="1"/>
        <v>12.5</v>
      </c>
      <c r="P21" s="85">
        <f t="shared" si="1"/>
        <v>12.5</v>
      </c>
      <c r="Q21" s="85">
        <f t="shared" si="1"/>
        <v>6.25</v>
      </c>
      <c r="R21" s="85">
        <f t="shared" si="1"/>
        <v>6.25</v>
      </c>
      <c r="S21" s="85">
        <f t="shared" si="1"/>
        <v>0</v>
      </c>
      <c r="T21" s="85">
        <f t="shared" si="1"/>
        <v>6.25</v>
      </c>
      <c r="U21" s="85">
        <f t="shared" si="1"/>
        <v>0</v>
      </c>
      <c r="V21" s="85">
        <f t="shared" si="1"/>
        <v>56.25</v>
      </c>
      <c r="W21" s="85">
        <f t="shared" si="1"/>
        <v>87.5</v>
      </c>
      <c r="X21" s="85">
        <f t="shared" si="1"/>
        <v>6.25</v>
      </c>
      <c r="Y21" s="85">
        <f t="shared" si="1"/>
        <v>0</v>
      </c>
      <c r="Z21" s="85">
        <f t="shared" si="1"/>
        <v>93.75</v>
      </c>
      <c r="AA21" s="85">
        <f t="shared" si="1"/>
        <v>6.25</v>
      </c>
      <c r="AB21" s="85">
        <f t="shared" si="1"/>
        <v>100</v>
      </c>
      <c r="AC21" s="85">
        <f t="shared" si="1"/>
        <v>0</v>
      </c>
      <c r="AD21" s="112" t="s">
        <v>1419</v>
      </c>
      <c r="AE21" s="112" t="s">
        <v>1420</v>
      </c>
      <c r="AF21" s="85">
        <f t="shared" si="1"/>
        <v>87.5</v>
      </c>
      <c r="AG21" s="73">
        <f t="shared" si="1"/>
        <v>31.25</v>
      </c>
      <c r="AH21" s="73">
        <f t="shared" si="1"/>
        <v>43.75</v>
      </c>
      <c r="AI21" s="73">
        <f t="shared" si="1"/>
        <v>0</v>
      </c>
      <c r="AJ21" s="112" t="s">
        <v>1421</v>
      </c>
      <c r="AK21" s="73">
        <f>SUM(AK4:AK19)</f>
        <v>1030</v>
      </c>
      <c r="AL21" s="73">
        <f t="shared" si="1"/>
        <v>37.5</v>
      </c>
      <c r="AM21" s="73">
        <f t="shared" si="1"/>
        <v>50</v>
      </c>
      <c r="AN21" s="112" t="s">
        <v>1422</v>
      </c>
      <c r="AO21" s="73">
        <f t="shared" si="1"/>
        <v>0</v>
      </c>
      <c r="AP21" s="73">
        <f>SUM(AP4:AP19)</f>
        <v>64</v>
      </c>
      <c r="AQ21" s="112" t="s">
        <v>1423</v>
      </c>
      <c r="AR21" s="133" t="s">
        <v>1424</v>
      </c>
      <c r="AS21" s="133" t="s">
        <v>1425</v>
      </c>
      <c r="AT21" s="73">
        <f t="shared" si="1"/>
        <v>0</v>
      </c>
      <c r="AU21" s="73" t="s">
        <v>1426</v>
      </c>
    </row>
    <row r="22" spans="1:47" ht="12.75" x14ac:dyDescent="0.2">
      <c r="AR22" s="54"/>
    </row>
    <row r="24" spans="1:47" ht="12.75" x14ac:dyDescent="0.2">
      <c r="E24" s="54">
        <v>100</v>
      </c>
      <c r="F24" s="54">
        <v>100</v>
      </c>
      <c r="G24" s="54">
        <v>0</v>
      </c>
      <c r="H24" s="54">
        <v>100</v>
      </c>
      <c r="I24" s="54">
        <v>0</v>
      </c>
      <c r="J24" s="54">
        <v>0</v>
      </c>
      <c r="K24" s="54">
        <v>100</v>
      </c>
      <c r="L24" s="54">
        <v>0</v>
      </c>
      <c r="M24" s="54">
        <v>87.5</v>
      </c>
      <c r="N24" s="54">
        <v>0</v>
      </c>
      <c r="O24" s="54">
        <v>12.5</v>
      </c>
      <c r="P24" s="54">
        <v>12.5</v>
      </c>
      <c r="Q24" s="54">
        <v>6.25</v>
      </c>
      <c r="R24" s="54">
        <v>6.25</v>
      </c>
      <c r="S24" s="54">
        <v>0</v>
      </c>
      <c r="T24" s="54">
        <v>6.25</v>
      </c>
      <c r="U24" s="54">
        <v>0</v>
      </c>
      <c r="V24" s="54">
        <v>56.25</v>
      </c>
      <c r="W24" s="54">
        <v>87.5</v>
      </c>
      <c r="X24" s="54">
        <v>6.25</v>
      </c>
      <c r="Y24" s="54">
        <v>0</v>
      </c>
      <c r="Z24" s="54">
        <v>93.75</v>
      </c>
      <c r="AA24" s="54">
        <v>6.25</v>
      </c>
      <c r="AB24" s="54">
        <v>100</v>
      </c>
      <c r="AC24" s="54">
        <v>0</v>
      </c>
      <c r="AD24" s="54" t="s">
        <v>1419</v>
      </c>
      <c r="AE24" s="54" t="s">
        <v>1420</v>
      </c>
      <c r="AF24" s="54">
        <v>87.5</v>
      </c>
      <c r="AG24" s="54">
        <v>31.25</v>
      </c>
      <c r="AH24" s="54">
        <v>43.75</v>
      </c>
      <c r="AI24" s="54">
        <v>0</v>
      </c>
      <c r="AJ24" s="54" t="s">
        <v>1421</v>
      </c>
      <c r="AK24" s="54">
        <v>1030</v>
      </c>
      <c r="AL24" s="54">
        <v>37.5</v>
      </c>
      <c r="AM24" s="54">
        <v>50</v>
      </c>
      <c r="AN24" s="54" t="s">
        <v>1422</v>
      </c>
      <c r="AO24" s="54">
        <v>0</v>
      </c>
      <c r="AP24" s="54">
        <v>64</v>
      </c>
      <c r="AQ24" s="54" t="s">
        <v>1423</v>
      </c>
      <c r="AR24" s="54" t="s">
        <v>1424</v>
      </c>
      <c r="AS24" s="54" t="s">
        <v>1425</v>
      </c>
      <c r="AT24" s="54">
        <v>0</v>
      </c>
      <c r="AU24" s="54" t="s">
        <v>1426</v>
      </c>
    </row>
  </sheetData>
  <mergeCells count="37">
    <mergeCell ref="AU2:AU3"/>
    <mergeCell ref="A4:A19"/>
    <mergeCell ref="B4:B19"/>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00B050"/>
  </sheetPr>
  <dimension ref="A1:AX17"/>
  <sheetViews>
    <sheetView workbookViewId="0">
      <selection activeCell="A22" sqref="A22"/>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3.25" customHeight="1" x14ac:dyDescent="0.2">
      <c r="A4" s="251" t="s">
        <v>356</v>
      </c>
      <c r="B4" s="252" t="s">
        <v>357</v>
      </c>
      <c r="C4" s="5">
        <v>1</v>
      </c>
      <c r="D4" s="9" t="s">
        <v>358</v>
      </c>
      <c r="E4" s="36">
        <v>1</v>
      </c>
      <c r="F4" s="3" t="s">
        <v>2</v>
      </c>
      <c r="G4" s="3"/>
      <c r="H4" s="3" t="s">
        <v>2</v>
      </c>
      <c r="I4" s="3"/>
      <c r="J4" s="3"/>
      <c r="K4" s="3" t="s">
        <v>494</v>
      </c>
      <c r="L4" s="3"/>
      <c r="M4" s="3" t="s">
        <v>2</v>
      </c>
      <c r="N4" s="3"/>
      <c r="O4" s="3"/>
      <c r="P4" s="3"/>
      <c r="Q4" s="3"/>
      <c r="R4" s="3"/>
      <c r="S4" s="3"/>
      <c r="T4" s="3"/>
      <c r="U4" s="3"/>
      <c r="V4" s="3" t="s">
        <v>2</v>
      </c>
      <c r="W4" s="3" t="s">
        <v>2</v>
      </c>
      <c r="X4" s="3"/>
      <c r="Y4" s="3"/>
      <c r="Z4" s="3" t="s">
        <v>2</v>
      </c>
      <c r="AA4" s="3"/>
      <c r="AB4" s="3" t="s">
        <v>2</v>
      </c>
      <c r="AC4" s="3"/>
      <c r="AD4" s="3" t="s">
        <v>477</v>
      </c>
      <c r="AE4" s="3" t="s">
        <v>427</v>
      </c>
      <c r="AF4" s="3" t="s">
        <v>2</v>
      </c>
      <c r="AG4" s="4"/>
      <c r="AH4" s="4" t="s">
        <v>2</v>
      </c>
      <c r="AI4" s="4"/>
      <c r="AJ4" s="3" t="s">
        <v>1013</v>
      </c>
      <c r="AK4" s="3">
        <v>39</v>
      </c>
      <c r="AL4" s="3" t="s">
        <v>427</v>
      </c>
      <c r="AM4" s="3" t="s">
        <v>427</v>
      </c>
      <c r="AN4" s="4" t="s">
        <v>1014</v>
      </c>
      <c r="AO4" s="3" t="s">
        <v>427</v>
      </c>
      <c r="AP4" s="3">
        <v>3</v>
      </c>
      <c r="AQ4" s="3">
        <v>3</v>
      </c>
      <c r="AR4" s="4" t="s">
        <v>1015</v>
      </c>
      <c r="AS4" s="3" t="s">
        <v>2</v>
      </c>
      <c r="AT4" s="3" t="s">
        <v>427</v>
      </c>
      <c r="AU4" s="3" t="s">
        <v>607</v>
      </c>
      <c r="AV4" s="1"/>
      <c r="AW4" s="1"/>
      <c r="AX4" s="1"/>
    </row>
    <row r="5" spans="1:50" ht="23.25" customHeight="1" x14ac:dyDescent="0.2">
      <c r="A5" s="251"/>
      <c r="B5" s="252"/>
      <c r="C5" s="5">
        <v>2</v>
      </c>
      <c r="D5" s="8" t="s">
        <v>359</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4" t="s">
        <v>1016</v>
      </c>
      <c r="AE5" s="3" t="s">
        <v>427</v>
      </c>
      <c r="AF5" s="3" t="s">
        <v>2</v>
      </c>
      <c r="AG5" s="4"/>
      <c r="AH5" s="4" t="s">
        <v>2</v>
      </c>
      <c r="AI5" s="4"/>
      <c r="AJ5" s="3" t="s">
        <v>427</v>
      </c>
      <c r="AK5" s="3">
        <v>49</v>
      </c>
      <c r="AL5" s="3" t="s">
        <v>2</v>
      </c>
      <c r="AM5" s="3" t="s">
        <v>2</v>
      </c>
      <c r="AN5" s="4" t="s">
        <v>1017</v>
      </c>
      <c r="AO5" s="3" t="s">
        <v>427</v>
      </c>
      <c r="AP5" s="3">
        <v>3</v>
      </c>
      <c r="AQ5" s="3" t="s">
        <v>784</v>
      </c>
      <c r="AR5" s="3" t="s">
        <v>2</v>
      </c>
      <c r="AS5" s="3" t="s">
        <v>2</v>
      </c>
      <c r="AT5" s="3" t="s">
        <v>427</v>
      </c>
      <c r="AU5" s="3" t="s">
        <v>607</v>
      </c>
      <c r="AV5" s="1"/>
      <c r="AW5" s="1"/>
      <c r="AX5" s="1"/>
    </row>
    <row r="6" spans="1:50" ht="23.25" customHeight="1" x14ac:dyDescent="0.2">
      <c r="A6" s="251"/>
      <c r="B6" s="252"/>
      <c r="C6" s="5">
        <v>3</v>
      </c>
      <c r="D6" s="8" t="s">
        <v>360</v>
      </c>
      <c r="E6" s="36">
        <v>1</v>
      </c>
      <c r="F6" s="3" t="s">
        <v>2</v>
      </c>
      <c r="G6" s="3"/>
      <c r="H6" s="3" t="s">
        <v>2</v>
      </c>
      <c r="I6" s="3"/>
      <c r="J6" s="3"/>
      <c r="K6" s="3" t="s">
        <v>494</v>
      </c>
      <c r="L6" s="3"/>
      <c r="M6" s="3" t="s">
        <v>2</v>
      </c>
      <c r="N6" s="3"/>
      <c r="O6" s="3"/>
      <c r="P6" s="3"/>
      <c r="Q6" s="3"/>
      <c r="R6" s="3"/>
      <c r="S6" s="3"/>
      <c r="T6" s="3"/>
      <c r="U6" s="3" t="s">
        <v>2</v>
      </c>
      <c r="V6" s="3"/>
      <c r="W6" s="3" t="s">
        <v>2</v>
      </c>
      <c r="X6" s="3"/>
      <c r="Y6" s="3"/>
      <c r="Z6" s="3" t="s">
        <v>2</v>
      </c>
      <c r="AA6" s="3"/>
      <c r="AB6" s="3" t="s">
        <v>2</v>
      </c>
      <c r="AC6" s="3"/>
      <c r="AD6" s="4" t="s">
        <v>654</v>
      </c>
      <c r="AE6" s="3" t="s">
        <v>427</v>
      </c>
      <c r="AF6" s="3" t="s">
        <v>2</v>
      </c>
      <c r="AG6" s="4"/>
      <c r="AH6" s="4" t="s">
        <v>2</v>
      </c>
      <c r="AI6" s="4"/>
      <c r="AJ6" s="3" t="s">
        <v>427</v>
      </c>
      <c r="AK6" s="3">
        <v>50</v>
      </c>
      <c r="AL6" s="3" t="s">
        <v>2</v>
      </c>
      <c r="AM6" s="3" t="s">
        <v>2</v>
      </c>
      <c r="AN6" s="4" t="s">
        <v>1018</v>
      </c>
      <c r="AO6" s="3" t="s">
        <v>427</v>
      </c>
      <c r="AP6" s="3">
        <v>6</v>
      </c>
      <c r="AQ6" s="4" t="s">
        <v>430</v>
      </c>
      <c r="AR6" s="4" t="s">
        <v>1019</v>
      </c>
      <c r="AS6" s="3" t="s">
        <v>1020</v>
      </c>
      <c r="AT6" s="3" t="s">
        <v>427</v>
      </c>
      <c r="AU6" s="3" t="s">
        <v>607</v>
      </c>
      <c r="AV6" s="1"/>
      <c r="AW6" s="1"/>
      <c r="AX6" s="1"/>
    </row>
    <row r="7" spans="1:50" ht="23.25" customHeight="1" x14ac:dyDescent="0.2">
      <c r="A7" s="251"/>
      <c r="B7" s="252"/>
      <c r="C7" s="5">
        <v>4</v>
      </c>
      <c r="D7" s="8" t="s">
        <v>361</v>
      </c>
      <c r="E7" s="36">
        <v>1</v>
      </c>
      <c r="F7" s="3" t="s">
        <v>2</v>
      </c>
      <c r="G7" s="3"/>
      <c r="H7" s="3" t="s">
        <v>2</v>
      </c>
      <c r="I7" s="3"/>
      <c r="J7" s="3"/>
      <c r="K7" s="3" t="s">
        <v>494</v>
      </c>
      <c r="L7" s="3"/>
      <c r="M7" s="3" t="s">
        <v>2</v>
      </c>
      <c r="N7" s="3"/>
      <c r="O7" s="3"/>
      <c r="P7" s="3"/>
      <c r="Q7" s="3"/>
      <c r="R7" s="3"/>
      <c r="S7" s="3"/>
      <c r="T7" s="3"/>
      <c r="U7" s="3" t="s">
        <v>679</v>
      </c>
      <c r="V7" s="3" t="s">
        <v>2</v>
      </c>
      <c r="W7" s="3" t="s">
        <v>2</v>
      </c>
      <c r="X7" s="3"/>
      <c r="Y7" s="3"/>
      <c r="Z7" s="3" t="s">
        <v>2</v>
      </c>
      <c r="AA7" s="3"/>
      <c r="AB7" s="3" t="s">
        <v>2</v>
      </c>
      <c r="AC7" s="3"/>
      <c r="AD7" s="4" t="s">
        <v>477</v>
      </c>
      <c r="AE7" s="3" t="s">
        <v>427</v>
      </c>
      <c r="AF7" s="3" t="s">
        <v>2</v>
      </c>
      <c r="AG7" s="4"/>
      <c r="AH7" s="4" t="s">
        <v>2</v>
      </c>
      <c r="AI7" s="4"/>
      <c r="AJ7" s="3" t="s">
        <v>1000</v>
      </c>
      <c r="AK7" s="3">
        <v>45</v>
      </c>
      <c r="AL7" s="3" t="s">
        <v>427</v>
      </c>
      <c r="AM7" s="3" t="s">
        <v>427</v>
      </c>
      <c r="AN7" s="4" t="s">
        <v>1021</v>
      </c>
      <c r="AO7" s="3" t="s">
        <v>427</v>
      </c>
      <c r="AP7" s="3">
        <v>4</v>
      </c>
      <c r="AQ7" s="4" t="s">
        <v>430</v>
      </c>
      <c r="AR7" s="4" t="s">
        <v>1022</v>
      </c>
      <c r="AS7" s="4" t="s">
        <v>1023</v>
      </c>
      <c r="AT7" s="3" t="s">
        <v>427</v>
      </c>
      <c r="AU7" s="4" t="s">
        <v>1024</v>
      </c>
      <c r="AV7" s="1"/>
      <c r="AW7" s="1"/>
      <c r="AX7" s="1"/>
    </row>
    <row r="8" spans="1:50" ht="23.25" customHeight="1" x14ac:dyDescent="0.2">
      <c r="A8" s="251"/>
      <c r="B8" s="252"/>
      <c r="C8" s="5">
        <v>5</v>
      </c>
      <c r="D8" s="8" t="s">
        <v>362</v>
      </c>
      <c r="E8" s="36">
        <v>1</v>
      </c>
      <c r="F8" s="3" t="s">
        <v>2</v>
      </c>
      <c r="G8" s="3"/>
      <c r="H8" s="3" t="s">
        <v>2</v>
      </c>
      <c r="I8" s="3" t="s">
        <v>2</v>
      </c>
      <c r="J8" s="3"/>
      <c r="K8" s="3" t="s">
        <v>494</v>
      </c>
      <c r="L8" s="3"/>
      <c r="M8" s="3" t="s">
        <v>2</v>
      </c>
      <c r="N8" s="3"/>
      <c r="O8" s="3"/>
      <c r="P8" s="3"/>
      <c r="Q8" s="3"/>
      <c r="R8" s="3"/>
      <c r="S8" s="3"/>
      <c r="T8" s="3"/>
      <c r="U8" s="3"/>
      <c r="V8" s="3" t="s">
        <v>2</v>
      </c>
      <c r="W8" s="3" t="s">
        <v>679</v>
      </c>
      <c r="X8" s="3" t="s">
        <v>427</v>
      </c>
      <c r="Y8" s="3"/>
      <c r="Z8" s="3" t="s">
        <v>2</v>
      </c>
      <c r="AA8" s="3"/>
      <c r="AB8" s="3" t="s">
        <v>2</v>
      </c>
      <c r="AC8" s="3"/>
      <c r="AD8" s="4" t="s">
        <v>1025</v>
      </c>
      <c r="AE8" s="3" t="s">
        <v>427</v>
      </c>
      <c r="AF8" s="3" t="s">
        <v>2</v>
      </c>
      <c r="AG8" s="4"/>
      <c r="AH8" s="4" t="s">
        <v>2</v>
      </c>
      <c r="AI8" s="4"/>
      <c r="AJ8" s="4" t="s">
        <v>1026</v>
      </c>
      <c r="AK8" s="4">
        <v>39</v>
      </c>
      <c r="AL8" s="3" t="s">
        <v>2</v>
      </c>
      <c r="AM8" s="3" t="s">
        <v>2</v>
      </c>
      <c r="AN8" s="4" t="s">
        <v>1027</v>
      </c>
      <c r="AO8" s="3" t="s">
        <v>427</v>
      </c>
      <c r="AP8" s="3">
        <v>5</v>
      </c>
      <c r="AQ8" s="4" t="s">
        <v>1028</v>
      </c>
      <c r="AR8" s="4" t="s">
        <v>2</v>
      </c>
      <c r="AS8" s="3" t="s">
        <v>2</v>
      </c>
      <c r="AT8" s="3" t="s">
        <v>427</v>
      </c>
      <c r="AU8" s="3" t="s">
        <v>607</v>
      </c>
      <c r="AV8" s="1"/>
      <c r="AW8" s="1"/>
      <c r="AX8" s="1"/>
    </row>
    <row r="9" spans="1:50" ht="23.25" customHeight="1" x14ac:dyDescent="0.2">
      <c r="A9" s="251"/>
      <c r="B9" s="252"/>
      <c r="C9" s="5">
        <v>6</v>
      </c>
      <c r="D9" s="8" t="s">
        <v>363</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4" t="s">
        <v>477</v>
      </c>
      <c r="AE9" s="3" t="s">
        <v>427</v>
      </c>
      <c r="AF9" s="3" t="s">
        <v>2</v>
      </c>
      <c r="AG9" s="4"/>
      <c r="AH9" s="4" t="s">
        <v>2</v>
      </c>
      <c r="AI9" s="4"/>
      <c r="AJ9" s="4" t="s">
        <v>1029</v>
      </c>
      <c r="AK9" s="3">
        <v>25</v>
      </c>
      <c r="AL9" s="3" t="s">
        <v>2</v>
      </c>
      <c r="AM9" s="3" t="s">
        <v>427</v>
      </c>
      <c r="AN9" s="4" t="s">
        <v>1030</v>
      </c>
      <c r="AO9" s="3" t="s">
        <v>427</v>
      </c>
      <c r="AP9" s="3">
        <v>6</v>
      </c>
      <c r="AQ9" s="4" t="s">
        <v>430</v>
      </c>
      <c r="AR9" s="4" t="s">
        <v>1031</v>
      </c>
      <c r="AS9" s="3" t="s">
        <v>459</v>
      </c>
      <c r="AT9" s="3" t="s">
        <v>427</v>
      </c>
      <c r="AU9" s="3" t="s">
        <v>607</v>
      </c>
      <c r="AV9" s="1"/>
      <c r="AW9" s="1"/>
      <c r="AX9" s="1"/>
    </row>
    <row r="10" spans="1:50" ht="23.25" customHeight="1" x14ac:dyDescent="0.2">
      <c r="A10" s="251"/>
      <c r="B10" s="252"/>
      <c r="C10" s="5">
        <v>7</v>
      </c>
      <c r="D10" s="8" t="s">
        <v>364</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3"/>
      <c r="AD10" s="4" t="s">
        <v>583</v>
      </c>
      <c r="AE10" s="3" t="s">
        <v>427</v>
      </c>
      <c r="AF10" s="3" t="s">
        <v>2</v>
      </c>
      <c r="AG10" s="4" t="s">
        <v>2</v>
      </c>
      <c r="AH10" s="4" t="s">
        <v>679</v>
      </c>
      <c r="AI10" s="4"/>
      <c r="AJ10" s="4" t="s">
        <v>1032</v>
      </c>
      <c r="AK10" s="3">
        <v>256</v>
      </c>
      <c r="AL10" s="3" t="s">
        <v>2</v>
      </c>
      <c r="AM10" s="3" t="s">
        <v>427</v>
      </c>
      <c r="AN10" s="4" t="s">
        <v>1033</v>
      </c>
      <c r="AO10" s="3" t="s">
        <v>427</v>
      </c>
      <c r="AP10" s="3">
        <v>3</v>
      </c>
      <c r="AQ10" s="4" t="s">
        <v>1028</v>
      </c>
      <c r="AR10" s="4" t="s">
        <v>1034</v>
      </c>
      <c r="AS10" s="3" t="s">
        <v>459</v>
      </c>
      <c r="AT10" s="3" t="s">
        <v>427</v>
      </c>
      <c r="AU10" s="3" t="s">
        <v>607</v>
      </c>
      <c r="AV10" s="1"/>
      <c r="AW10" s="1"/>
      <c r="AX10" s="1"/>
    </row>
    <row r="11" spans="1:50" ht="23.25" customHeight="1" x14ac:dyDescent="0.2">
      <c r="A11" s="251"/>
      <c r="B11" s="252"/>
      <c r="C11" s="5">
        <v>8</v>
      </c>
      <c r="D11" s="8" t="s">
        <v>365</v>
      </c>
      <c r="E11" s="36">
        <v>1</v>
      </c>
      <c r="F11" s="3" t="s">
        <v>2</v>
      </c>
      <c r="G11" s="3"/>
      <c r="H11" s="3" t="s">
        <v>2</v>
      </c>
      <c r="I11" s="3"/>
      <c r="J11" s="3"/>
      <c r="K11" s="3" t="s">
        <v>494</v>
      </c>
      <c r="L11" s="3"/>
      <c r="M11" s="3" t="s">
        <v>679</v>
      </c>
      <c r="N11" s="3"/>
      <c r="O11" s="3" t="s">
        <v>1035</v>
      </c>
      <c r="P11" s="3"/>
      <c r="Q11" s="3"/>
      <c r="R11" s="3"/>
      <c r="S11" s="3"/>
      <c r="T11" s="3"/>
      <c r="U11" s="3"/>
      <c r="V11" s="3" t="s">
        <v>2</v>
      </c>
      <c r="W11" s="3" t="s">
        <v>2</v>
      </c>
      <c r="X11" s="3"/>
      <c r="Y11" s="3"/>
      <c r="Z11" s="3" t="s">
        <v>2</v>
      </c>
      <c r="AA11" s="3"/>
      <c r="AB11" s="3" t="s">
        <v>2</v>
      </c>
      <c r="AC11" s="3"/>
      <c r="AD11" s="4" t="s">
        <v>1036</v>
      </c>
      <c r="AE11" s="3" t="s">
        <v>427</v>
      </c>
      <c r="AF11" s="3" t="s">
        <v>2</v>
      </c>
      <c r="AG11" s="4"/>
      <c r="AH11" s="4" t="s">
        <v>2</v>
      </c>
      <c r="AI11" s="4"/>
      <c r="AJ11" s="3" t="s">
        <v>777</v>
      </c>
      <c r="AK11" s="3">
        <v>22</v>
      </c>
      <c r="AL11" s="3" t="s">
        <v>2</v>
      </c>
      <c r="AM11" s="3" t="s">
        <v>2</v>
      </c>
      <c r="AN11" s="4" t="s">
        <v>427</v>
      </c>
      <c r="AO11" s="3" t="s">
        <v>427</v>
      </c>
      <c r="AP11" s="3">
        <v>3</v>
      </c>
      <c r="AQ11" s="4" t="s">
        <v>459</v>
      </c>
      <c r="AR11" s="4" t="s">
        <v>2</v>
      </c>
      <c r="AS11" s="3" t="s">
        <v>2</v>
      </c>
      <c r="AT11" s="3" t="s">
        <v>427</v>
      </c>
      <c r="AU11" s="4" t="s">
        <v>1037</v>
      </c>
      <c r="AV11" s="1"/>
      <c r="AW11" s="1"/>
      <c r="AX11" s="1"/>
    </row>
    <row r="12" spans="1:50" ht="23.25" customHeight="1" x14ac:dyDescent="0.2">
      <c r="A12" s="251"/>
      <c r="B12" s="252"/>
      <c r="C12" s="5">
        <v>9</v>
      </c>
      <c r="D12" s="8" t="s">
        <v>366</v>
      </c>
      <c r="E12" s="36">
        <v>1</v>
      </c>
      <c r="F12" s="3" t="s">
        <v>2</v>
      </c>
      <c r="G12" s="3"/>
      <c r="H12" s="3" t="s">
        <v>2</v>
      </c>
      <c r="I12" s="3"/>
      <c r="J12" s="3"/>
      <c r="K12" s="3" t="s">
        <v>494</v>
      </c>
      <c r="L12" s="3"/>
      <c r="M12" s="3" t="s">
        <v>2</v>
      </c>
      <c r="N12" s="3"/>
      <c r="O12" s="3"/>
      <c r="P12" s="3"/>
      <c r="Q12" s="3"/>
      <c r="R12" s="3"/>
      <c r="S12" s="3"/>
      <c r="T12" s="3"/>
      <c r="U12" s="4" t="s">
        <v>1038</v>
      </c>
      <c r="V12" s="3" t="s">
        <v>679</v>
      </c>
      <c r="W12" s="3" t="s">
        <v>2</v>
      </c>
      <c r="X12" s="3"/>
      <c r="Y12" s="3"/>
      <c r="Z12" s="3" t="s">
        <v>2</v>
      </c>
      <c r="AA12" s="3"/>
      <c r="AB12" s="3" t="s">
        <v>2</v>
      </c>
      <c r="AC12" s="3"/>
      <c r="AD12" s="4" t="s">
        <v>477</v>
      </c>
      <c r="AE12" s="3" t="s">
        <v>427</v>
      </c>
      <c r="AF12" s="3" t="s">
        <v>2</v>
      </c>
      <c r="AG12" s="4" t="s">
        <v>2</v>
      </c>
      <c r="AH12" s="4" t="s">
        <v>679</v>
      </c>
      <c r="AI12" s="4"/>
      <c r="AJ12" s="3" t="s">
        <v>1039</v>
      </c>
      <c r="AK12" s="3">
        <v>37</v>
      </c>
      <c r="AL12" s="3" t="s">
        <v>2</v>
      </c>
      <c r="AM12" s="3" t="s">
        <v>427</v>
      </c>
      <c r="AN12" s="4" t="s">
        <v>1040</v>
      </c>
      <c r="AO12" s="3" t="s">
        <v>427</v>
      </c>
      <c r="AP12" s="3">
        <v>3</v>
      </c>
      <c r="AQ12" s="4" t="s">
        <v>1028</v>
      </c>
      <c r="AR12" s="4" t="s">
        <v>1041</v>
      </c>
      <c r="AS12" s="3" t="s">
        <v>459</v>
      </c>
      <c r="AT12" s="3" t="s">
        <v>427</v>
      </c>
      <c r="AU12" s="3" t="s">
        <v>607</v>
      </c>
      <c r="AV12" s="1"/>
      <c r="AW12" s="1"/>
      <c r="AX12" s="1"/>
    </row>
    <row r="13" spans="1:50" ht="23.25" customHeight="1" x14ac:dyDescent="0.2">
      <c r="A13" s="251"/>
      <c r="B13" s="252"/>
      <c r="C13" s="5">
        <v>10</v>
      </c>
      <c r="D13" s="8" t="s">
        <v>367</v>
      </c>
      <c r="E13" s="36">
        <v>1</v>
      </c>
      <c r="F13" s="3" t="s">
        <v>2</v>
      </c>
      <c r="G13" s="3"/>
      <c r="H13" s="3" t="s">
        <v>2</v>
      </c>
      <c r="I13" s="3"/>
      <c r="J13" s="3"/>
      <c r="K13" s="3" t="s">
        <v>494</v>
      </c>
      <c r="L13" s="3"/>
      <c r="M13" s="3" t="s">
        <v>2</v>
      </c>
      <c r="N13" s="3"/>
      <c r="O13" s="3"/>
      <c r="P13" s="3"/>
      <c r="Q13" s="3"/>
      <c r="R13" s="3"/>
      <c r="S13" s="3"/>
      <c r="T13" s="3"/>
      <c r="U13" s="3"/>
      <c r="V13" s="3" t="s">
        <v>2</v>
      </c>
      <c r="W13" s="3" t="s">
        <v>2</v>
      </c>
      <c r="X13" s="3"/>
      <c r="Y13" s="3"/>
      <c r="Z13" s="3" t="s">
        <v>2</v>
      </c>
      <c r="AA13" s="3"/>
      <c r="AB13" s="3" t="s">
        <v>2</v>
      </c>
      <c r="AC13" s="3"/>
      <c r="AD13" s="4" t="s">
        <v>477</v>
      </c>
      <c r="AE13" s="3" t="s">
        <v>427</v>
      </c>
      <c r="AF13" s="3" t="s">
        <v>2</v>
      </c>
      <c r="AG13" s="4" t="s">
        <v>2</v>
      </c>
      <c r="AH13" s="4" t="s">
        <v>679</v>
      </c>
      <c r="AI13" s="4"/>
      <c r="AJ13" s="3" t="s">
        <v>679</v>
      </c>
      <c r="AK13" s="3">
        <v>20</v>
      </c>
      <c r="AL13" s="3" t="s">
        <v>2</v>
      </c>
      <c r="AM13" s="3" t="s">
        <v>2</v>
      </c>
      <c r="AN13" s="4" t="s">
        <v>665</v>
      </c>
      <c r="AO13" s="3" t="s">
        <v>427</v>
      </c>
      <c r="AP13" s="3">
        <v>6</v>
      </c>
      <c r="AQ13" s="4" t="s">
        <v>459</v>
      </c>
      <c r="AR13" s="4" t="s">
        <v>2</v>
      </c>
      <c r="AS13" s="3" t="s">
        <v>2</v>
      </c>
      <c r="AT13" s="3" t="s">
        <v>427</v>
      </c>
      <c r="AU13" s="4" t="s">
        <v>1042</v>
      </c>
      <c r="AV13" s="1"/>
      <c r="AW13" s="1"/>
      <c r="AX13" s="1"/>
    </row>
    <row r="14" spans="1:50" ht="23.25" customHeight="1" x14ac:dyDescent="0.2">
      <c r="A14" s="251"/>
      <c r="B14" s="252"/>
      <c r="C14" s="5">
        <v>11</v>
      </c>
      <c r="D14" s="8" t="s">
        <v>368</v>
      </c>
      <c r="E14" s="36">
        <v>1</v>
      </c>
      <c r="F14" s="3" t="s">
        <v>2</v>
      </c>
      <c r="G14" s="3"/>
      <c r="H14" s="3" t="s">
        <v>2</v>
      </c>
      <c r="I14" s="3"/>
      <c r="J14" s="3"/>
      <c r="K14" s="3" t="s">
        <v>494</v>
      </c>
      <c r="L14" s="3"/>
      <c r="M14" s="3" t="s">
        <v>2</v>
      </c>
      <c r="N14" s="3"/>
      <c r="O14" s="3"/>
      <c r="P14" s="3"/>
      <c r="Q14" s="3"/>
      <c r="R14" s="3"/>
      <c r="S14" s="3"/>
      <c r="T14" s="3"/>
      <c r="U14" s="3"/>
      <c r="V14" s="3" t="s">
        <v>2</v>
      </c>
      <c r="W14" s="3" t="s">
        <v>2</v>
      </c>
      <c r="X14" s="3"/>
      <c r="Y14" s="3"/>
      <c r="Z14" s="3" t="s">
        <v>2</v>
      </c>
      <c r="AA14" s="3"/>
      <c r="AB14" s="3" t="s">
        <v>2</v>
      </c>
      <c r="AC14" s="3"/>
      <c r="AD14" s="4" t="s">
        <v>477</v>
      </c>
      <c r="AE14" s="3" t="s">
        <v>427</v>
      </c>
      <c r="AF14" s="3" t="s">
        <v>2</v>
      </c>
      <c r="AG14" s="4"/>
      <c r="AH14" s="4" t="s">
        <v>2</v>
      </c>
      <c r="AI14" s="4"/>
      <c r="AJ14" s="4" t="s">
        <v>555</v>
      </c>
      <c r="AK14" s="3">
        <v>19</v>
      </c>
      <c r="AL14" s="3" t="s">
        <v>2</v>
      </c>
      <c r="AM14" s="3" t="s">
        <v>427</v>
      </c>
      <c r="AN14" s="4" t="s">
        <v>1043</v>
      </c>
      <c r="AO14" s="3" t="s">
        <v>427</v>
      </c>
      <c r="AP14" s="3">
        <v>4</v>
      </c>
      <c r="AQ14" s="4" t="s">
        <v>1028</v>
      </c>
      <c r="AR14" s="4" t="s">
        <v>1044</v>
      </c>
      <c r="AS14" s="3" t="s">
        <v>459</v>
      </c>
      <c r="AT14" s="3" t="s">
        <v>427</v>
      </c>
      <c r="AU14" s="3" t="s">
        <v>607</v>
      </c>
      <c r="AV14" s="1"/>
      <c r="AW14" s="1"/>
      <c r="AX14" s="1"/>
    </row>
    <row r="15" spans="1:50" ht="12.75" x14ac:dyDescent="0.2">
      <c r="A15" s="147"/>
      <c r="B15" s="147"/>
      <c r="C15" s="85"/>
      <c r="D15" s="85"/>
      <c r="E15" s="85">
        <f>SUM(E4:E14)</f>
        <v>11</v>
      </c>
      <c r="F15" s="85">
        <f>COUNTIF(F4:F14,"да")</f>
        <v>11</v>
      </c>
      <c r="G15" s="85">
        <f t="shared" ref="G15:AU15" si="0">COUNTIF(G4:G14,"да")</f>
        <v>0</v>
      </c>
      <c r="H15" s="85">
        <f t="shared" si="0"/>
        <v>11</v>
      </c>
      <c r="I15" s="85">
        <f t="shared" si="0"/>
        <v>1</v>
      </c>
      <c r="J15" s="85">
        <f t="shared" si="0"/>
        <v>0</v>
      </c>
      <c r="K15" s="85">
        <v>11</v>
      </c>
      <c r="L15" s="85">
        <f t="shared" si="0"/>
        <v>0</v>
      </c>
      <c r="M15" s="85">
        <f t="shared" si="0"/>
        <v>10</v>
      </c>
      <c r="N15" s="85">
        <f t="shared" si="0"/>
        <v>0</v>
      </c>
      <c r="O15" s="85">
        <v>1</v>
      </c>
      <c r="P15" s="85">
        <f t="shared" si="0"/>
        <v>0</v>
      </c>
      <c r="Q15" s="85">
        <f t="shared" si="0"/>
        <v>0</v>
      </c>
      <c r="R15" s="85">
        <f t="shared" si="0"/>
        <v>0</v>
      </c>
      <c r="S15" s="85">
        <f t="shared" si="0"/>
        <v>0</v>
      </c>
      <c r="T15" s="85">
        <f t="shared" si="0"/>
        <v>0</v>
      </c>
      <c r="U15" s="85">
        <f t="shared" si="0"/>
        <v>1</v>
      </c>
      <c r="V15" s="85">
        <f t="shared" si="0"/>
        <v>9</v>
      </c>
      <c r="W15" s="85">
        <f t="shared" si="0"/>
        <v>10</v>
      </c>
      <c r="X15" s="85">
        <v>1</v>
      </c>
      <c r="Y15" s="85">
        <f t="shared" si="0"/>
        <v>0</v>
      </c>
      <c r="Z15" s="85">
        <f t="shared" si="0"/>
        <v>11</v>
      </c>
      <c r="AA15" s="85">
        <f t="shared" si="0"/>
        <v>0</v>
      </c>
      <c r="AB15" s="85">
        <f t="shared" si="0"/>
        <v>11</v>
      </c>
      <c r="AC15" s="85">
        <f t="shared" si="0"/>
        <v>0</v>
      </c>
      <c r="AD15" s="85">
        <f t="shared" si="0"/>
        <v>0</v>
      </c>
      <c r="AE15" s="85">
        <f t="shared" si="0"/>
        <v>0</v>
      </c>
      <c r="AF15" s="85">
        <f t="shared" si="0"/>
        <v>11</v>
      </c>
      <c r="AG15" s="73">
        <f t="shared" si="0"/>
        <v>3</v>
      </c>
      <c r="AH15" s="73">
        <f t="shared" si="0"/>
        <v>8</v>
      </c>
      <c r="AI15" s="73">
        <f t="shared" si="0"/>
        <v>0</v>
      </c>
      <c r="AJ15" s="85">
        <f t="shared" si="0"/>
        <v>0</v>
      </c>
      <c r="AK15" s="85">
        <f t="shared" si="0"/>
        <v>0</v>
      </c>
      <c r="AL15" s="85">
        <f t="shared" si="0"/>
        <v>9</v>
      </c>
      <c r="AM15" s="85">
        <f t="shared" si="0"/>
        <v>5</v>
      </c>
      <c r="AN15" s="85">
        <f t="shared" si="0"/>
        <v>0</v>
      </c>
      <c r="AO15" s="85">
        <f t="shared" si="0"/>
        <v>0</v>
      </c>
      <c r="AP15" s="85">
        <f t="shared" si="0"/>
        <v>0</v>
      </c>
      <c r="AQ15" s="85">
        <f t="shared" si="0"/>
        <v>0</v>
      </c>
      <c r="AR15" s="85">
        <v>100</v>
      </c>
      <c r="AS15" s="85">
        <v>100</v>
      </c>
      <c r="AT15" s="85">
        <f t="shared" si="0"/>
        <v>0</v>
      </c>
      <c r="AU15" s="85">
        <f t="shared" si="0"/>
        <v>0</v>
      </c>
    </row>
    <row r="16" spans="1:50" ht="12.75" x14ac:dyDescent="0.2">
      <c r="A16" s="147"/>
      <c r="B16" s="147"/>
      <c r="C16" s="85"/>
      <c r="D16" s="85"/>
      <c r="E16" s="85">
        <f>E15/11*100</f>
        <v>100</v>
      </c>
      <c r="F16" s="85">
        <f>F15/11*100</f>
        <v>100</v>
      </c>
      <c r="G16" s="85">
        <f t="shared" ref="G16:AT16" si="1">G15/11*100</f>
        <v>0</v>
      </c>
      <c r="H16" s="85">
        <f t="shared" si="1"/>
        <v>100</v>
      </c>
      <c r="I16" s="85">
        <f t="shared" si="1"/>
        <v>9.0909090909090917</v>
      </c>
      <c r="J16" s="85">
        <f t="shared" si="1"/>
        <v>0</v>
      </c>
      <c r="K16" s="85">
        <f t="shared" si="1"/>
        <v>100</v>
      </c>
      <c r="L16" s="85">
        <f t="shared" si="1"/>
        <v>0</v>
      </c>
      <c r="M16" s="85">
        <f t="shared" si="1"/>
        <v>90.909090909090907</v>
      </c>
      <c r="N16" s="85">
        <f t="shared" si="1"/>
        <v>0</v>
      </c>
      <c r="O16" s="85">
        <f t="shared" si="1"/>
        <v>9.0909090909090917</v>
      </c>
      <c r="P16" s="85">
        <f t="shared" si="1"/>
        <v>0</v>
      </c>
      <c r="Q16" s="85">
        <f t="shared" si="1"/>
        <v>0</v>
      </c>
      <c r="R16" s="85">
        <f t="shared" si="1"/>
        <v>0</v>
      </c>
      <c r="S16" s="85">
        <f t="shared" si="1"/>
        <v>0</v>
      </c>
      <c r="T16" s="85">
        <f t="shared" si="1"/>
        <v>0</v>
      </c>
      <c r="U16" s="85">
        <f t="shared" si="1"/>
        <v>9.0909090909090917</v>
      </c>
      <c r="V16" s="85">
        <f t="shared" si="1"/>
        <v>81.818181818181827</v>
      </c>
      <c r="W16" s="85">
        <f t="shared" si="1"/>
        <v>90.909090909090907</v>
      </c>
      <c r="X16" s="85">
        <f t="shared" si="1"/>
        <v>9.0909090909090917</v>
      </c>
      <c r="Y16" s="85">
        <f t="shared" si="1"/>
        <v>0</v>
      </c>
      <c r="Z16" s="85">
        <f t="shared" si="1"/>
        <v>100</v>
      </c>
      <c r="AA16" s="85">
        <f t="shared" si="1"/>
        <v>0</v>
      </c>
      <c r="AB16" s="85">
        <f t="shared" si="1"/>
        <v>100</v>
      </c>
      <c r="AC16" s="85">
        <f t="shared" si="1"/>
        <v>0</v>
      </c>
      <c r="AD16" s="112" t="s">
        <v>1045</v>
      </c>
      <c r="AE16" s="85" t="s">
        <v>427</v>
      </c>
      <c r="AF16" s="85">
        <f t="shared" si="1"/>
        <v>100</v>
      </c>
      <c r="AG16" s="73">
        <f t="shared" si="1"/>
        <v>27.27272727272727</v>
      </c>
      <c r="AH16" s="73">
        <f t="shared" si="1"/>
        <v>72.727272727272734</v>
      </c>
      <c r="AI16" s="73">
        <f t="shared" si="1"/>
        <v>0</v>
      </c>
      <c r="AJ16" s="135" t="s">
        <v>1046</v>
      </c>
      <c r="AK16" s="85">
        <f>SUM(AK4:AK14)</f>
        <v>601</v>
      </c>
      <c r="AL16" s="85">
        <f t="shared" si="1"/>
        <v>81.818181818181827</v>
      </c>
      <c r="AM16" s="85">
        <f t="shared" si="1"/>
        <v>45.454545454545453</v>
      </c>
      <c r="AN16" s="112" t="s">
        <v>1047</v>
      </c>
      <c r="AO16" s="85">
        <f t="shared" si="1"/>
        <v>0</v>
      </c>
      <c r="AP16" s="85">
        <f>SUM(AP4:AP14)</f>
        <v>46</v>
      </c>
      <c r="AQ16" s="112" t="s">
        <v>1048</v>
      </c>
      <c r="AR16" s="133" t="s">
        <v>1049</v>
      </c>
      <c r="AS16" s="133" t="s">
        <v>1050</v>
      </c>
      <c r="AT16" s="85">
        <f t="shared" si="1"/>
        <v>0</v>
      </c>
      <c r="AU16" s="85" t="s">
        <v>1051</v>
      </c>
    </row>
    <row r="17" spans="44:44" ht="12.75" x14ac:dyDescent="0.2">
      <c r="AR17" s="7"/>
    </row>
  </sheetData>
  <mergeCells count="37">
    <mergeCell ref="A4:A14"/>
    <mergeCell ref="B4:B14"/>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32"/>
  <sheetViews>
    <sheetView topLeftCell="AG1" workbookViewId="0">
      <selection activeCell="AU18" sqref="E18:AU18"/>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8" width="9.140625" style="2"/>
    <col min="29" max="30" width="9.140625" style="7"/>
    <col min="31" max="32" width="9.140625" style="2"/>
    <col min="33" max="33" width="9.140625" style="54"/>
    <col min="34" max="36" width="9.140625" style="7"/>
    <col min="37" max="39" width="9.140625" style="2"/>
    <col min="40" max="40" width="9.140625" style="7"/>
    <col min="41" max="42" width="9.140625" style="2"/>
    <col min="43" max="43" width="9.140625" style="7"/>
    <col min="44" max="44" width="9.140625" style="2"/>
    <col min="45" max="45" width="9.140625" style="54"/>
    <col min="46" max="47" width="9.140625" style="7"/>
    <col min="48" max="50" width="9.140625" style="2"/>
    <col min="51" max="16384" width="9.140625" style="1"/>
  </cols>
  <sheetData>
    <row r="1" spans="1:50" s="17" customFormat="1" ht="45.75" customHeight="1" x14ac:dyDescent="0.25">
      <c r="A1" s="250"/>
      <c r="B1" s="250"/>
      <c r="C1" s="250"/>
      <c r="D1" s="250"/>
      <c r="E1" s="139">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0">
        <v>10</v>
      </c>
      <c r="AE1" s="139">
        <v>11</v>
      </c>
      <c r="AF1" s="139">
        <v>12</v>
      </c>
      <c r="AG1" s="239">
        <v>13</v>
      </c>
      <c r="AH1" s="239"/>
      <c r="AI1" s="239"/>
      <c r="AJ1" s="35">
        <v>14</v>
      </c>
      <c r="AK1" s="15">
        <v>15</v>
      </c>
      <c r="AL1" s="15">
        <v>16</v>
      </c>
      <c r="AM1" s="15">
        <v>17</v>
      </c>
      <c r="AN1" s="35">
        <v>18</v>
      </c>
      <c r="AO1" s="15">
        <v>19</v>
      </c>
      <c r="AP1" s="15">
        <v>20</v>
      </c>
      <c r="AQ1" s="35">
        <v>21</v>
      </c>
      <c r="AR1" s="15">
        <v>22</v>
      </c>
      <c r="AS1" s="15">
        <v>23</v>
      </c>
      <c r="AT1" s="3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19" t="s">
        <v>9</v>
      </c>
      <c r="AD3" s="249"/>
      <c r="AE3" s="248"/>
      <c r="AF3" s="249"/>
      <c r="AG3" s="20" t="s">
        <v>22</v>
      </c>
      <c r="AH3" s="19" t="s">
        <v>42</v>
      </c>
      <c r="AI3" s="19" t="s">
        <v>23</v>
      </c>
      <c r="AJ3" s="247"/>
      <c r="AK3" s="244"/>
      <c r="AL3" s="247"/>
      <c r="AM3" s="244"/>
      <c r="AN3" s="247"/>
      <c r="AO3" s="244"/>
      <c r="AP3" s="247"/>
      <c r="AQ3" s="244"/>
      <c r="AR3" s="247"/>
      <c r="AS3" s="244"/>
      <c r="AT3" s="247"/>
      <c r="AU3" s="244"/>
    </row>
    <row r="4" spans="1:50" ht="30.75" customHeight="1" x14ac:dyDescent="0.2">
      <c r="A4" s="251" t="s">
        <v>369</v>
      </c>
      <c r="B4" s="252" t="s">
        <v>370</v>
      </c>
      <c r="C4" s="5">
        <v>1</v>
      </c>
      <c r="D4" s="8" t="s">
        <v>371</v>
      </c>
      <c r="E4" s="36">
        <v>1</v>
      </c>
      <c r="F4" s="36" t="s">
        <v>2</v>
      </c>
      <c r="G4" s="3"/>
      <c r="H4" s="3" t="s">
        <v>2</v>
      </c>
      <c r="I4" s="3"/>
      <c r="J4" s="3"/>
      <c r="K4" s="3" t="s">
        <v>494</v>
      </c>
      <c r="L4" s="3"/>
      <c r="M4" s="3" t="s">
        <v>2</v>
      </c>
      <c r="N4" s="3"/>
      <c r="O4" s="3"/>
      <c r="P4" s="3"/>
      <c r="Q4" s="3"/>
      <c r="R4" s="3"/>
      <c r="S4" s="3"/>
      <c r="T4" s="3"/>
      <c r="U4" s="3"/>
      <c r="V4" s="3" t="s">
        <v>2</v>
      </c>
      <c r="W4" s="3" t="s">
        <v>2</v>
      </c>
      <c r="X4" s="3"/>
      <c r="Y4" s="3"/>
      <c r="Z4" s="3" t="s">
        <v>2</v>
      </c>
      <c r="AA4" s="3"/>
      <c r="AB4" s="3" t="s">
        <v>2</v>
      </c>
      <c r="AC4" s="4"/>
      <c r="AD4" s="4" t="s">
        <v>445</v>
      </c>
      <c r="AE4" s="3"/>
      <c r="AF4" s="3" t="s">
        <v>2</v>
      </c>
      <c r="AG4" s="53"/>
      <c r="AH4" s="4" t="s">
        <v>2</v>
      </c>
      <c r="AI4" s="4"/>
      <c r="AJ4" s="4" t="s">
        <v>497</v>
      </c>
      <c r="AK4" s="3">
        <v>37</v>
      </c>
      <c r="AL4" s="3" t="s">
        <v>427</v>
      </c>
      <c r="AM4" s="3" t="s">
        <v>427</v>
      </c>
      <c r="AN4" s="4" t="s">
        <v>427</v>
      </c>
      <c r="AO4" s="3" t="s">
        <v>427</v>
      </c>
      <c r="AP4" s="3">
        <v>5</v>
      </c>
      <c r="AQ4" s="4" t="s">
        <v>2</v>
      </c>
      <c r="AR4" s="3" t="s">
        <v>2</v>
      </c>
      <c r="AS4" s="53" t="s">
        <v>2</v>
      </c>
      <c r="AT4" s="4" t="s">
        <v>427</v>
      </c>
      <c r="AU4" s="4" t="s">
        <v>575</v>
      </c>
      <c r="AV4" s="1"/>
      <c r="AW4" s="1"/>
      <c r="AX4" s="1"/>
    </row>
    <row r="5" spans="1:50" ht="30.75" customHeight="1" x14ac:dyDescent="0.2">
      <c r="A5" s="251"/>
      <c r="B5" s="252"/>
      <c r="C5" s="5">
        <v>2</v>
      </c>
      <c r="D5" s="8" t="s">
        <v>372</v>
      </c>
      <c r="E5" s="36">
        <v>1</v>
      </c>
      <c r="F5" s="3" t="s">
        <v>2</v>
      </c>
      <c r="G5" s="3"/>
      <c r="H5" s="3" t="s">
        <v>2</v>
      </c>
      <c r="I5" s="3"/>
      <c r="J5" s="3"/>
      <c r="K5" s="3" t="s">
        <v>494</v>
      </c>
      <c r="L5" s="3"/>
      <c r="M5" s="3" t="s">
        <v>2</v>
      </c>
      <c r="N5" s="3"/>
      <c r="O5" s="3"/>
      <c r="P5" s="3" t="s">
        <v>2</v>
      </c>
      <c r="Q5" s="3"/>
      <c r="R5" s="3"/>
      <c r="S5" s="3"/>
      <c r="T5" s="3"/>
      <c r="U5" s="3"/>
      <c r="V5" s="3"/>
      <c r="W5" s="3" t="s">
        <v>2</v>
      </c>
      <c r="X5" s="3"/>
      <c r="Y5" s="3"/>
      <c r="Z5" s="3" t="s">
        <v>2</v>
      </c>
      <c r="AA5" s="3"/>
      <c r="AB5" s="3" t="s">
        <v>2</v>
      </c>
      <c r="AC5" s="4"/>
      <c r="AD5" s="4" t="s">
        <v>921</v>
      </c>
      <c r="AE5" s="3"/>
      <c r="AF5" s="3" t="s">
        <v>2</v>
      </c>
      <c r="AG5" s="53"/>
      <c r="AH5" s="4" t="s">
        <v>2</v>
      </c>
      <c r="AI5" s="4"/>
      <c r="AJ5" s="4" t="s">
        <v>922</v>
      </c>
      <c r="AK5" s="3">
        <v>27</v>
      </c>
      <c r="AL5" s="3" t="s">
        <v>427</v>
      </c>
      <c r="AM5" s="3" t="s">
        <v>2</v>
      </c>
      <c r="AN5" s="4" t="s">
        <v>923</v>
      </c>
      <c r="AO5" s="3" t="s">
        <v>427</v>
      </c>
      <c r="AP5" s="3">
        <v>4</v>
      </c>
      <c r="AQ5" s="4" t="s">
        <v>430</v>
      </c>
      <c r="AR5" s="3" t="s">
        <v>2</v>
      </c>
      <c r="AS5" s="53" t="s">
        <v>427</v>
      </c>
      <c r="AT5" s="4" t="s">
        <v>427</v>
      </c>
      <c r="AU5" s="4" t="s">
        <v>575</v>
      </c>
      <c r="AV5" s="1"/>
      <c r="AW5" s="1"/>
      <c r="AX5" s="1"/>
    </row>
    <row r="6" spans="1:50" ht="30.75" customHeight="1" x14ac:dyDescent="0.2">
      <c r="A6" s="251"/>
      <c r="B6" s="252"/>
      <c r="C6" s="5">
        <v>3</v>
      </c>
      <c r="D6" s="8" t="s">
        <v>373</v>
      </c>
      <c r="E6" s="36">
        <v>1</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4"/>
      <c r="AD6" s="4" t="s">
        <v>924</v>
      </c>
      <c r="AE6" s="3"/>
      <c r="AF6" s="4" t="s">
        <v>925</v>
      </c>
      <c r="AG6" s="53"/>
      <c r="AH6" s="4" t="s">
        <v>2</v>
      </c>
      <c r="AI6" s="4"/>
      <c r="AJ6" s="4" t="s">
        <v>485</v>
      </c>
      <c r="AK6" s="3">
        <v>31</v>
      </c>
      <c r="AL6" s="3" t="s">
        <v>427</v>
      </c>
      <c r="AM6" s="3" t="s">
        <v>427</v>
      </c>
      <c r="AN6" s="4" t="s">
        <v>926</v>
      </c>
      <c r="AO6" s="3" t="s">
        <v>427</v>
      </c>
      <c r="AP6" s="3">
        <v>2</v>
      </c>
      <c r="AQ6" s="4" t="s">
        <v>549</v>
      </c>
      <c r="AR6" s="3" t="s">
        <v>2</v>
      </c>
      <c r="AS6" s="53" t="s">
        <v>2</v>
      </c>
      <c r="AT6" s="4" t="s">
        <v>427</v>
      </c>
      <c r="AU6" s="4" t="s">
        <v>751</v>
      </c>
      <c r="AV6" s="1"/>
      <c r="AW6" s="1"/>
      <c r="AX6" s="1"/>
    </row>
    <row r="7" spans="1:50" ht="30.75" customHeight="1" x14ac:dyDescent="0.2">
      <c r="A7" s="251"/>
      <c r="B7" s="252"/>
      <c r="C7" s="5">
        <v>4</v>
      </c>
      <c r="D7" s="8" t="s">
        <v>374</v>
      </c>
      <c r="E7" s="36">
        <v>1</v>
      </c>
      <c r="F7" s="3"/>
      <c r="H7" s="3" t="s">
        <v>2</v>
      </c>
      <c r="I7" s="3"/>
      <c r="J7" s="3"/>
      <c r="K7" s="3" t="s">
        <v>494</v>
      </c>
      <c r="L7" s="3"/>
      <c r="M7" s="3" t="s">
        <v>2</v>
      </c>
      <c r="N7" s="3"/>
      <c r="O7" s="3"/>
      <c r="P7" s="3" t="s">
        <v>2</v>
      </c>
      <c r="Q7" s="3"/>
      <c r="R7" s="3"/>
      <c r="S7" s="3"/>
      <c r="T7" s="3"/>
      <c r="U7" s="3"/>
      <c r="V7" s="3"/>
      <c r="W7" s="3" t="s">
        <v>2</v>
      </c>
      <c r="X7" s="3"/>
      <c r="Y7" s="3"/>
      <c r="Z7" s="3" t="s">
        <v>2</v>
      </c>
      <c r="AA7" s="3"/>
      <c r="AB7" s="3" t="s">
        <v>2</v>
      </c>
      <c r="AC7" s="4"/>
      <c r="AD7" s="4"/>
      <c r="AE7" s="3"/>
      <c r="AF7" s="3" t="s">
        <v>2</v>
      </c>
      <c r="AG7" s="53"/>
      <c r="AH7" s="4" t="s">
        <v>2</v>
      </c>
      <c r="AI7" s="4"/>
      <c r="AJ7" s="4"/>
      <c r="AK7" s="3">
        <v>25</v>
      </c>
      <c r="AL7" s="3" t="s">
        <v>427</v>
      </c>
      <c r="AM7" s="3" t="s">
        <v>2</v>
      </c>
      <c r="AN7" s="4" t="s">
        <v>927</v>
      </c>
      <c r="AO7" s="3" t="s">
        <v>427</v>
      </c>
      <c r="AP7" s="3">
        <v>4</v>
      </c>
      <c r="AQ7" s="4" t="s">
        <v>928</v>
      </c>
      <c r="AR7" s="3" t="s">
        <v>2</v>
      </c>
      <c r="AS7" s="53" t="s">
        <v>929</v>
      </c>
      <c r="AT7" s="4" t="s">
        <v>427</v>
      </c>
      <c r="AU7" s="4" t="s">
        <v>575</v>
      </c>
      <c r="AV7" s="1"/>
      <c r="AW7" s="1"/>
      <c r="AX7" s="1"/>
    </row>
    <row r="8" spans="1:50" ht="30.75" customHeight="1" x14ac:dyDescent="0.2">
      <c r="A8" s="251"/>
      <c r="B8" s="252"/>
      <c r="C8" s="5">
        <v>5</v>
      </c>
      <c r="D8" s="8" t="s">
        <v>375</v>
      </c>
      <c r="E8" s="36">
        <v>0.97</v>
      </c>
      <c r="F8" s="3"/>
      <c r="G8" s="4" t="s">
        <v>930</v>
      </c>
      <c r="H8" s="3" t="s">
        <v>2</v>
      </c>
      <c r="I8" s="3"/>
      <c r="J8" s="3"/>
      <c r="K8" s="3" t="s">
        <v>494</v>
      </c>
      <c r="L8" s="3"/>
      <c r="M8" s="3" t="s">
        <v>2</v>
      </c>
      <c r="N8" s="3"/>
      <c r="O8" s="3"/>
      <c r="P8" s="3"/>
      <c r="Q8" s="3"/>
      <c r="R8" s="3"/>
      <c r="S8" s="3"/>
      <c r="T8" s="3"/>
      <c r="U8" s="3"/>
      <c r="V8" s="3" t="s">
        <v>2</v>
      </c>
      <c r="W8" s="3" t="s">
        <v>2</v>
      </c>
      <c r="X8" s="3"/>
      <c r="Y8" s="3"/>
      <c r="Z8" s="3" t="s">
        <v>2</v>
      </c>
      <c r="AA8" s="3"/>
      <c r="AB8" s="3" t="s">
        <v>2</v>
      </c>
      <c r="AC8" s="4"/>
      <c r="AD8" s="4" t="s">
        <v>425</v>
      </c>
      <c r="AE8" s="3"/>
      <c r="AF8" s="3" t="s">
        <v>2</v>
      </c>
      <c r="AG8" s="53"/>
      <c r="AH8" s="4" t="s">
        <v>2</v>
      </c>
      <c r="AI8" s="4"/>
      <c r="AJ8" s="4" t="s">
        <v>931</v>
      </c>
      <c r="AK8" s="3">
        <v>8</v>
      </c>
      <c r="AL8" s="3" t="s">
        <v>2</v>
      </c>
      <c r="AM8" s="3" t="s">
        <v>427</v>
      </c>
      <c r="AN8" s="4" t="s">
        <v>932</v>
      </c>
      <c r="AO8" s="3" t="s">
        <v>427</v>
      </c>
      <c r="AP8" s="3">
        <v>4</v>
      </c>
      <c r="AQ8" s="4" t="s">
        <v>573</v>
      </c>
      <c r="AR8" s="3" t="s">
        <v>2</v>
      </c>
      <c r="AS8" s="4" t="s">
        <v>432</v>
      </c>
      <c r="AT8" s="4" t="s">
        <v>427</v>
      </c>
      <c r="AU8" s="4" t="s">
        <v>751</v>
      </c>
      <c r="AV8" s="1"/>
      <c r="AW8" s="1"/>
      <c r="AX8" s="1"/>
    </row>
    <row r="9" spans="1:50" ht="30.75" customHeight="1" x14ac:dyDescent="0.2">
      <c r="A9" s="251"/>
      <c r="B9" s="252"/>
      <c r="C9" s="5">
        <v>6</v>
      </c>
      <c r="D9" s="8" t="s">
        <v>376</v>
      </c>
      <c r="E9" s="36">
        <v>1</v>
      </c>
      <c r="F9" s="3" t="s">
        <v>2</v>
      </c>
      <c r="G9" s="3"/>
      <c r="H9" s="3" t="s">
        <v>2</v>
      </c>
      <c r="I9" s="3"/>
      <c r="J9" s="3"/>
      <c r="K9" s="3" t="s">
        <v>494</v>
      </c>
      <c r="L9" s="3"/>
      <c r="M9" s="3"/>
      <c r="N9" s="3"/>
      <c r="O9" s="3" t="s">
        <v>2</v>
      </c>
      <c r="P9" s="3"/>
      <c r="Q9" s="3"/>
      <c r="R9" s="3"/>
      <c r="S9" s="3"/>
      <c r="T9" s="3"/>
      <c r="U9" s="3"/>
      <c r="V9" s="3"/>
      <c r="W9" s="3" t="s">
        <v>2</v>
      </c>
      <c r="X9" s="3"/>
      <c r="Y9" s="3"/>
      <c r="Z9" s="3" t="s">
        <v>2</v>
      </c>
      <c r="AA9" s="3"/>
      <c r="AB9" s="3" t="s">
        <v>2</v>
      </c>
      <c r="AC9" s="4"/>
      <c r="AD9" s="4" t="s">
        <v>933</v>
      </c>
      <c r="AE9" s="3" t="s">
        <v>632</v>
      </c>
      <c r="AF9" s="4" t="s">
        <v>934</v>
      </c>
      <c r="AG9" s="4" t="s">
        <v>2</v>
      </c>
      <c r="AH9" s="4"/>
      <c r="AI9" s="4"/>
      <c r="AJ9" s="4" t="s">
        <v>632</v>
      </c>
      <c r="AK9" s="3">
        <v>27</v>
      </c>
      <c r="AL9" s="3" t="s">
        <v>2</v>
      </c>
      <c r="AM9" s="3" t="s">
        <v>2</v>
      </c>
      <c r="AN9" s="4" t="s">
        <v>572</v>
      </c>
      <c r="AO9" s="3" t="s">
        <v>427</v>
      </c>
      <c r="AP9" s="3">
        <v>4</v>
      </c>
      <c r="AQ9" s="4" t="s">
        <v>935</v>
      </c>
      <c r="AR9" s="3" t="s">
        <v>936</v>
      </c>
      <c r="AS9" s="4" t="s">
        <v>432</v>
      </c>
      <c r="AT9" s="4" t="s">
        <v>427</v>
      </c>
      <c r="AU9" s="4" t="s">
        <v>575</v>
      </c>
      <c r="AV9" s="1"/>
      <c r="AW9" s="1"/>
      <c r="AX9" s="1"/>
    </row>
    <row r="10" spans="1:50" ht="30.75" customHeight="1" x14ac:dyDescent="0.2">
      <c r="A10" s="251"/>
      <c r="B10" s="252"/>
      <c r="C10" s="5">
        <v>7</v>
      </c>
      <c r="D10" s="8" t="s">
        <v>377</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4"/>
      <c r="AD10" s="4" t="s">
        <v>583</v>
      </c>
      <c r="AE10" s="4" t="s">
        <v>937</v>
      </c>
      <c r="AF10" s="3" t="s">
        <v>2</v>
      </c>
      <c r="AG10" s="53"/>
      <c r="AH10" s="4" t="s">
        <v>2</v>
      </c>
      <c r="AI10" s="4"/>
      <c r="AJ10" s="4" t="s">
        <v>938</v>
      </c>
      <c r="AK10" s="3">
        <v>32</v>
      </c>
      <c r="AL10" s="3" t="s">
        <v>2</v>
      </c>
      <c r="AM10" s="3" t="s">
        <v>2</v>
      </c>
      <c r="AN10" s="4" t="s">
        <v>939</v>
      </c>
      <c r="AO10" s="3" t="s">
        <v>427</v>
      </c>
      <c r="AP10" s="3">
        <v>4</v>
      </c>
      <c r="AQ10" s="4" t="s">
        <v>928</v>
      </c>
      <c r="AR10" s="3" t="s">
        <v>2</v>
      </c>
      <c r="AS10" s="4" t="s">
        <v>432</v>
      </c>
      <c r="AT10" s="4" t="s">
        <v>940</v>
      </c>
      <c r="AU10" s="4" t="s">
        <v>751</v>
      </c>
      <c r="AV10" s="1"/>
      <c r="AW10" s="1"/>
      <c r="AX10" s="1"/>
    </row>
    <row r="11" spans="1:50" ht="30.75" customHeight="1" x14ac:dyDescent="0.2">
      <c r="A11" s="251"/>
      <c r="B11" s="252"/>
      <c r="C11" s="5">
        <v>8</v>
      </c>
      <c r="D11" s="8" t="s">
        <v>378</v>
      </c>
      <c r="E11" s="36">
        <v>1</v>
      </c>
      <c r="F11" s="3" t="s">
        <v>2</v>
      </c>
      <c r="G11" s="3"/>
      <c r="H11" s="3" t="s">
        <v>2</v>
      </c>
      <c r="I11" s="3"/>
      <c r="J11" s="3"/>
      <c r="K11" s="3" t="s">
        <v>494</v>
      </c>
      <c r="L11" s="3"/>
      <c r="M11" s="3" t="s">
        <v>2</v>
      </c>
      <c r="N11" s="3"/>
      <c r="O11" s="3"/>
      <c r="P11" s="3"/>
      <c r="Q11" s="3"/>
      <c r="R11" s="3"/>
      <c r="S11" s="3"/>
      <c r="T11" s="3"/>
      <c r="U11" s="3"/>
      <c r="V11" s="3" t="s">
        <v>2</v>
      </c>
      <c r="W11" s="3" t="s">
        <v>2</v>
      </c>
      <c r="X11" s="3"/>
      <c r="Y11" s="3"/>
      <c r="Z11" s="3" t="s">
        <v>2</v>
      </c>
      <c r="AA11" s="3"/>
      <c r="AB11" s="3" t="s">
        <v>2</v>
      </c>
      <c r="AC11" s="4"/>
      <c r="AD11" s="4" t="s">
        <v>941</v>
      </c>
      <c r="AE11" s="4" t="s">
        <v>937</v>
      </c>
      <c r="AF11" s="3" t="s">
        <v>2</v>
      </c>
      <c r="AG11" s="53"/>
      <c r="AH11" s="4" t="s">
        <v>2</v>
      </c>
      <c r="AI11" s="4"/>
      <c r="AJ11" s="4" t="s">
        <v>942</v>
      </c>
      <c r="AK11" s="3"/>
      <c r="AL11" s="3" t="s">
        <v>427</v>
      </c>
      <c r="AM11" s="3" t="s">
        <v>2</v>
      </c>
      <c r="AN11" s="4" t="s">
        <v>943</v>
      </c>
      <c r="AO11" s="3" t="s">
        <v>427</v>
      </c>
      <c r="AP11" s="3">
        <v>2</v>
      </c>
      <c r="AQ11" s="4" t="s">
        <v>430</v>
      </c>
      <c r="AR11" s="3" t="s">
        <v>2</v>
      </c>
      <c r="AS11" s="53" t="s">
        <v>2</v>
      </c>
      <c r="AT11" s="4" t="s">
        <v>427</v>
      </c>
      <c r="AU11" s="4" t="s">
        <v>751</v>
      </c>
      <c r="AV11" s="1"/>
      <c r="AW11" s="1"/>
      <c r="AX11" s="1"/>
    </row>
    <row r="12" spans="1:50" ht="30.75" customHeight="1" x14ac:dyDescent="0.2">
      <c r="A12" s="251"/>
      <c r="B12" s="252"/>
      <c r="C12" s="5">
        <v>9</v>
      </c>
      <c r="D12" s="8" t="s">
        <v>379</v>
      </c>
      <c r="E12" s="36">
        <v>0.99</v>
      </c>
      <c r="F12" s="3" t="s">
        <v>2</v>
      </c>
      <c r="G12" s="3"/>
      <c r="H12" s="3" t="s">
        <v>2</v>
      </c>
      <c r="I12" s="3"/>
      <c r="J12" s="3"/>
      <c r="K12" s="3" t="s">
        <v>494</v>
      </c>
      <c r="L12" s="3"/>
      <c r="M12" s="3" t="s">
        <v>2</v>
      </c>
      <c r="N12" s="3"/>
      <c r="O12" s="3"/>
      <c r="P12" s="3" t="s">
        <v>2</v>
      </c>
      <c r="Q12" s="3"/>
      <c r="R12" s="3"/>
      <c r="S12" s="3"/>
      <c r="T12" s="3"/>
      <c r="U12" s="3"/>
      <c r="V12" s="3"/>
      <c r="W12" s="3" t="s">
        <v>2</v>
      </c>
      <c r="X12" s="3"/>
      <c r="Y12" s="3"/>
      <c r="Z12" s="3" t="s">
        <v>2</v>
      </c>
      <c r="AA12" s="3"/>
      <c r="AB12" s="3"/>
      <c r="AC12" s="4" t="s">
        <v>790</v>
      </c>
      <c r="AD12" s="4" t="s">
        <v>425</v>
      </c>
      <c r="AE12" s="3"/>
      <c r="AF12" s="3" t="s">
        <v>2</v>
      </c>
      <c r="AG12" s="53" t="s">
        <v>2</v>
      </c>
      <c r="AH12" s="4"/>
      <c r="AI12" s="4"/>
      <c r="AJ12" s="4" t="s">
        <v>944</v>
      </c>
      <c r="AK12" s="3">
        <v>269</v>
      </c>
      <c r="AL12" s="3" t="s">
        <v>427</v>
      </c>
      <c r="AM12" s="3" t="s">
        <v>2</v>
      </c>
      <c r="AN12" s="4" t="s">
        <v>945</v>
      </c>
      <c r="AO12" s="4" t="s">
        <v>946</v>
      </c>
      <c r="AP12" s="3">
        <v>8</v>
      </c>
      <c r="AQ12" s="4" t="s">
        <v>928</v>
      </c>
      <c r="AR12" s="3" t="s">
        <v>2</v>
      </c>
      <c r="AS12" s="53" t="s">
        <v>2</v>
      </c>
      <c r="AT12" s="4" t="s">
        <v>427</v>
      </c>
      <c r="AU12" s="4" t="s">
        <v>751</v>
      </c>
      <c r="AV12" s="1"/>
      <c r="AW12" s="1"/>
      <c r="AX12" s="1"/>
    </row>
    <row r="13" spans="1:50" ht="30.75" customHeight="1" x14ac:dyDescent="0.2">
      <c r="A13" s="265"/>
      <c r="B13" s="253"/>
      <c r="C13" s="79">
        <v>10</v>
      </c>
      <c r="D13" s="80" t="s">
        <v>380</v>
      </c>
      <c r="E13" s="81">
        <v>1</v>
      </c>
      <c r="F13" s="82" t="s">
        <v>2</v>
      </c>
      <c r="G13" s="82"/>
      <c r="H13" s="82" t="s">
        <v>2</v>
      </c>
      <c r="I13" s="82"/>
      <c r="J13" s="82"/>
      <c r="K13" s="82" t="s">
        <v>494</v>
      </c>
      <c r="L13" s="82"/>
      <c r="M13" s="82" t="s">
        <v>2</v>
      </c>
      <c r="N13" s="82"/>
      <c r="O13" s="82"/>
      <c r="P13" s="82"/>
      <c r="Q13" s="82"/>
      <c r="R13" s="82"/>
      <c r="S13" s="82"/>
      <c r="T13" s="82"/>
      <c r="U13" s="82"/>
      <c r="V13" s="82" t="s">
        <v>2</v>
      </c>
      <c r="W13" s="82" t="s">
        <v>2</v>
      </c>
      <c r="X13" s="82"/>
      <c r="Y13" s="82"/>
      <c r="Z13" s="82" t="s">
        <v>2</v>
      </c>
      <c r="AA13" s="82"/>
      <c r="AB13" s="82" t="s">
        <v>2</v>
      </c>
      <c r="AD13" s="141" t="s">
        <v>947</v>
      </c>
      <c r="AE13" s="141" t="s">
        <v>948</v>
      </c>
      <c r="AF13" s="82" t="s">
        <v>2</v>
      </c>
      <c r="AG13" s="144"/>
      <c r="AH13" s="141" t="s">
        <v>2</v>
      </c>
      <c r="AI13" s="141"/>
      <c r="AJ13" s="141" t="s">
        <v>949</v>
      </c>
      <c r="AK13" s="82">
        <v>41</v>
      </c>
      <c r="AL13" s="82" t="s">
        <v>427</v>
      </c>
      <c r="AM13" s="82" t="s">
        <v>427</v>
      </c>
      <c r="AN13" s="141" t="s">
        <v>950</v>
      </c>
      <c r="AO13" s="82" t="s">
        <v>427</v>
      </c>
      <c r="AP13" s="82">
        <v>2</v>
      </c>
      <c r="AQ13" s="141" t="s">
        <v>928</v>
      </c>
      <c r="AR13" s="82" t="s">
        <v>2</v>
      </c>
      <c r="AS13" s="144" t="s">
        <v>432</v>
      </c>
      <c r="AT13" s="141" t="s">
        <v>427</v>
      </c>
      <c r="AU13" s="141" t="s">
        <v>575</v>
      </c>
      <c r="AV13" s="1"/>
      <c r="AW13" s="1"/>
      <c r="AX13" s="1"/>
    </row>
    <row r="14" spans="1:50" ht="12.75" x14ac:dyDescent="0.2">
      <c r="A14" s="103"/>
      <c r="B14" s="103"/>
      <c r="C14" s="76"/>
      <c r="D14" s="76"/>
      <c r="E14" s="76">
        <f>SUM(E4:E13)</f>
        <v>9.9599999999999991</v>
      </c>
      <c r="F14" s="76">
        <f>COUNTIF(F4:F13,"да")</f>
        <v>8</v>
      </c>
      <c r="G14" s="76">
        <v>1</v>
      </c>
      <c r="H14" s="76">
        <f t="shared" ref="H14:AU14" si="0">COUNTIF(H4:H13,"да")</f>
        <v>10</v>
      </c>
      <c r="I14" s="76">
        <f t="shared" si="0"/>
        <v>0</v>
      </c>
      <c r="J14" s="76">
        <f t="shared" si="0"/>
        <v>0</v>
      </c>
      <c r="K14" s="76">
        <v>10</v>
      </c>
      <c r="L14" s="76">
        <f t="shared" si="0"/>
        <v>0</v>
      </c>
      <c r="M14" s="76">
        <f t="shared" si="0"/>
        <v>9</v>
      </c>
      <c r="N14" s="76">
        <f t="shared" si="0"/>
        <v>0</v>
      </c>
      <c r="O14" s="76">
        <f t="shared" si="0"/>
        <v>1</v>
      </c>
      <c r="P14" s="76">
        <f t="shared" si="0"/>
        <v>3</v>
      </c>
      <c r="Q14" s="76">
        <f t="shared" si="0"/>
        <v>0</v>
      </c>
      <c r="R14" s="76">
        <f t="shared" si="0"/>
        <v>0</v>
      </c>
      <c r="S14" s="76">
        <f t="shared" si="0"/>
        <v>0</v>
      </c>
      <c r="T14" s="76">
        <f t="shared" si="0"/>
        <v>0</v>
      </c>
      <c r="U14" s="76">
        <f t="shared" si="0"/>
        <v>0</v>
      </c>
      <c r="V14" s="76">
        <f t="shared" si="0"/>
        <v>6</v>
      </c>
      <c r="W14" s="76">
        <f t="shared" si="0"/>
        <v>10</v>
      </c>
      <c r="X14" s="76">
        <f t="shared" si="0"/>
        <v>0</v>
      </c>
      <c r="Y14" s="76">
        <f t="shared" si="0"/>
        <v>0</v>
      </c>
      <c r="Z14" s="76">
        <f t="shared" si="0"/>
        <v>10</v>
      </c>
      <c r="AA14" s="76">
        <f t="shared" si="0"/>
        <v>0</v>
      </c>
      <c r="AB14" s="76">
        <f t="shared" si="0"/>
        <v>9</v>
      </c>
      <c r="AC14" s="77">
        <f t="shared" si="0"/>
        <v>0</v>
      </c>
      <c r="AD14" s="77">
        <f t="shared" si="0"/>
        <v>0</v>
      </c>
      <c r="AE14" s="76">
        <f t="shared" si="0"/>
        <v>0</v>
      </c>
      <c r="AF14" s="76">
        <f t="shared" si="0"/>
        <v>8</v>
      </c>
      <c r="AG14" s="145">
        <f t="shared" si="0"/>
        <v>2</v>
      </c>
      <c r="AH14" s="77">
        <f t="shared" si="0"/>
        <v>8</v>
      </c>
      <c r="AI14" s="77">
        <f t="shared" si="0"/>
        <v>0</v>
      </c>
      <c r="AJ14" s="77">
        <f t="shared" si="0"/>
        <v>0</v>
      </c>
      <c r="AK14" s="76">
        <f t="shared" si="0"/>
        <v>0</v>
      </c>
      <c r="AL14" s="76">
        <f t="shared" si="0"/>
        <v>3</v>
      </c>
      <c r="AM14" s="76">
        <f t="shared" si="0"/>
        <v>6</v>
      </c>
      <c r="AN14" s="77">
        <f t="shared" si="0"/>
        <v>0</v>
      </c>
      <c r="AO14" s="76">
        <f t="shared" si="0"/>
        <v>0</v>
      </c>
      <c r="AP14" s="76">
        <f t="shared" si="0"/>
        <v>0</v>
      </c>
      <c r="AQ14" s="77">
        <f t="shared" si="0"/>
        <v>1</v>
      </c>
      <c r="AR14" s="76">
        <v>10</v>
      </c>
      <c r="AS14" s="145">
        <v>10</v>
      </c>
      <c r="AT14" s="77">
        <v>1</v>
      </c>
      <c r="AU14" s="77">
        <f t="shared" si="0"/>
        <v>0</v>
      </c>
    </row>
    <row r="15" spans="1:50" ht="38.25" x14ac:dyDescent="0.2">
      <c r="A15" s="147"/>
      <c r="B15" s="147"/>
      <c r="C15" s="85"/>
      <c r="D15" s="85"/>
      <c r="E15" s="85">
        <f>E14/10*100</f>
        <v>99.6</v>
      </c>
      <c r="F15" s="85">
        <f>F14/10*100</f>
        <v>80</v>
      </c>
      <c r="G15" s="85" t="s">
        <v>951</v>
      </c>
      <c r="H15" s="85">
        <f t="shared" ref="H15:AT15" si="1">H14/10*100</f>
        <v>100</v>
      </c>
      <c r="I15" s="85">
        <f t="shared" si="1"/>
        <v>0</v>
      </c>
      <c r="J15" s="85">
        <f t="shared" si="1"/>
        <v>0</v>
      </c>
      <c r="K15" s="85">
        <f t="shared" si="1"/>
        <v>100</v>
      </c>
      <c r="L15" s="85">
        <f t="shared" si="1"/>
        <v>0</v>
      </c>
      <c r="M15" s="85">
        <f t="shared" si="1"/>
        <v>90</v>
      </c>
      <c r="N15" s="85">
        <f t="shared" si="1"/>
        <v>0</v>
      </c>
      <c r="O15" s="85">
        <f t="shared" si="1"/>
        <v>10</v>
      </c>
      <c r="P15" s="85">
        <f t="shared" si="1"/>
        <v>30</v>
      </c>
      <c r="Q15" s="85">
        <f t="shared" si="1"/>
        <v>0</v>
      </c>
      <c r="R15" s="85">
        <f t="shared" si="1"/>
        <v>0</v>
      </c>
      <c r="S15" s="85">
        <f t="shared" si="1"/>
        <v>0</v>
      </c>
      <c r="T15" s="85">
        <f t="shared" si="1"/>
        <v>0</v>
      </c>
      <c r="U15" s="85">
        <f t="shared" si="1"/>
        <v>0</v>
      </c>
      <c r="V15" s="85">
        <f t="shared" si="1"/>
        <v>60</v>
      </c>
      <c r="W15" s="85">
        <f t="shared" si="1"/>
        <v>100</v>
      </c>
      <c r="X15" s="85">
        <f t="shared" si="1"/>
        <v>0</v>
      </c>
      <c r="Y15" s="85">
        <f t="shared" si="1"/>
        <v>0</v>
      </c>
      <c r="Z15" s="85">
        <f t="shared" si="1"/>
        <v>100</v>
      </c>
      <c r="AA15" s="85">
        <f t="shared" si="1"/>
        <v>0</v>
      </c>
      <c r="AB15" s="85">
        <f t="shared" si="1"/>
        <v>90</v>
      </c>
      <c r="AC15" s="73">
        <f t="shared" si="1"/>
        <v>0</v>
      </c>
      <c r="AD15" s="112" t="s">
        <v>952</v>
      </c>
      <c r="AE15" s="70" t="s">
        <v>953</v>
      </c>
      <c r="AF15" s="85">
        <f t="shared" si="1"/>
        <v>80</v>
      </c>
      <c r="AG15" s="133">
        <f t="shared" si="1"/>
        <v>20</v>
      </c>
      <c r="AH15" s="73">
        <f t="shared" si="1"/>
        <v>80</v>
      </c>
      <c r="AI15" s="73">
        <f t="shared" si="1"/>
        <v>0</v>
      </c>
      <c r="AJ15" s="70" t="s">
        <v>954</v>
      </c>
      <c r="AK15" s="85">
        <f>SUM(AK4:AK13)</f>
        <v>497</v>
      </c>
      <c r="AL15" s="85">
        <f t="shared" si="1"/>
        <v>30</v>
      </c>
      <c r="AM15" s="85">
        <f t="shared" si="1"/>
        <v>60</v>
      </c>
      <c r="AN15" s="112" t="s">
        <v>955</v>
      </c>
      <c r="AO15" s="85">
        <f t="shared" si="1"/>
        <v>0</v>
      </c>
      <c r="AP15" s="85">
        <f>SUM(AP4:AP13)</f>
        <v>39</v>
      </c>
      <c r="AQ15" s="112" t="s">
        <v>956</v>
      </c>
      <c r="AR15" s="85">
        <f t="shared" si="1"/>
        <v>100</v>
      </c>
      <c r="AS15" s="148" t="s">
        <v>957</v>
      </c>
      <c r="AT15" s="73">
        <f t="shared" si="1"/>
        <v>10</v>
      </c>
      <c r="AU15" s="73" t="s">
        <v>958</v>
      </c>
    </row>
    <row r="16" spans="1:50" ht="12.75" x14ac:dyDescent="0.2">
      <c r="AE16" s="146"/>
      <c r="AS16" s="7"/>
    </row>
    <row r="17" spans="5:47" ht="12.75" x14ac:dyDescent="0.2">
      <c r="AE17" s="146"/>
    </row>
    <row r="18" spans="5:47" ht="15" customHeight="1" x14ac:dyDescent="0.2">
      <c r="E18" s="2">
        <v>99.6</v>
      </c>
      <c r="F18" s="2">
        <v>80</v>
      </c>
      <c r="G18" s="2" t="s">
        <v>951</v>
      </c>
      <c r="H18" s="2">
        <v>100</v>
      </c>
      <c r="I18" s="2">
        <v>0</v>
      </c>
      <c r="J18" s="2">
        <v>0</v>
      </c>
      <c r="K18" s="2">
        <v>100</v>
      </c>
      <c r="L18" s="2">
        <v>0</v>
      </c>
      <c r="M18" s="2">
        <v>90</v>
      </c>
      <c r="N18" s="2">
        <v>0</v>
      </c>
      <c r="O18" s="2">
        <v>10</v>
      </c>
      <c r="P18" s="2">
        <v>30</v>
      </c>
      <c r="Q18" s="2">
        <v>0</v>
      </c>
      <c r="R18" s="2">
        <v>0</v>
      </c>
      <c r="S18" s="2">
        <v>0</v>
      </c>
      <c r="T18" s="2">
        <v>0</v>
      </c>
      <c r="U18" s="2">
        <v>0</v>
      </c>
      <c r="V18" s="2">
        <v>60</v>
      </c>
      <c r="W18" s="2">
        <v>100</v>
      </c>
      <c r="X18" s="2">
        <v>0</v>
      </c>
      <c r="Y18" s="2">
        <v>0</v>
      </c>
      <c r="Z18" s="2">
        <v>100</v>
      </c>
      <c r="AA18" s="2">
        <v>0</v>
      </c>
      <c r="AB18" s="2">
        <v>90</v>
      </c>
      <c r="AC18" s="7">
        <v>0</v>
      </c>
      <c r="AD18" s="7" t="s">
        <v>952</v>
      </c>
      <c r="AE18" s="146" t="s">
        <v>953</v>
      </c>
      <c r="AF18" s="2">
        <v>80</v>
      </c>
      <c r="AG18" s="54">
        <v>20</v>
      </c>
      <c r="AH18" s="7">
        <v>80</v>
      </c>
      <c r="AI18" s="7">
        <v>0</v>
      </c>
      <c r="AJ18" s="7" t="s">
        <v>954</v>
      </c>
      <c r="AK18" s="2">
        <v>497</v>
      </c>
      <c r="AL18" s="2">
        <v>30</v>
      </c>
      <c r="AM18" s="2">
        <v>60</v>
      </c>
      <c r="AN18" s="7" t="s">
        <v>955</v>
      </c>
      <c r="AO18" s="2">
        <v>0</v>
      </c>
      <c r="AP18" s="2">
        <v>39</v>
      </c>
      <c r="AQ18" s="7" t="s">
        <v>956</v>
      </c>
      <c r="AR18" s="2">
        <v>100</v>
      </c>
      <c r="AS18" s="54" t="s">
        <v>957</v>
      </c>
      <c r="AT18" s="7">
        <v>10</v>
      </c>
      <c r="AU18" s="7" t="s">
        <v>958</v>
      </c>
    </row>
    <row r="19" spans="5:47" ht="15" customHeight="1" x14ac:dyDescent="0.2">
      <c r="AE19" s="146"/>
    </row>
    <row r="32" spans="5:47" ht="12.75" x14ac:dyDescent="0.2">
      <c r="L32" s="2">
        <v>1</v>
      </c>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13"/>
    <mergeCell ref="B4:B13"/>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12"/>
  <sheetViews>
    <sheetView workbookViewId="0">
      <selection activeCell="I8" sqref="I8"/>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13">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13">
        <v>10</v>
      </c>
      <c r="AE1" s="113">
        <v>11</v>
      </c>
      <c r="AF1" s="113">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868</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43" customFormat="1" ht="23.25" customHeight="1" x14ac:dyDescent="0.2">
      <c r="A4" s="253" t="s">
        <v>381</v>
      </c>
      <c r="B4" s="253" t="s">
        <v>382</v>
      </c>
      <c r="C4" s="116">
        <v>1</v>
      </c>
      <c r="D4" s="39" t="s">
        <v>383</v>
      </c>
      <c r="E4" s="117">
        <v>0.8</v>
      </c>
      <c r="F4" s="42" t="s">
        <v>2</v>
      </c>
      <c r="G4" s="42"/>
      <c r="H4" s="42" t="s">
        <v>2</v>
      </c>
      <c r="I4" s="42"/>
      <c r="J4" s="42"/>
      <c r="K4" s="42"/>
      <c r="L4" s="42" t="s">
        <v>869</v>
      </c>
      <c r="M4" s="42" t="s">
        <v>2</v>
      </c>
      <c r="N4" s="42"/>
      <c r="O4" s="42"/>
      <c r="P4" s="42"/>
      <c r="Q4" s="42"/>
      <c r="R4" s="42"/>
      <c r="S4" s="42"/>
      <c r="T4" s="42"/>
      <c r="U4" s="42"/>
      <c r="V4" s="42" t="s">
        <v>2</v>
      </c>
      <c r="W4" s="42" t="s">
        <v>2</v>
      </c>
      <c r="X4" s="42"/>
      <c r="Y4" s="42"/>
      <c r="Z4" s="42" t="s">
        <v>2</v>
      </c>
      <c r="AA4" s="42"/>
      <c r="AB4" s="42" t="s">
        <v>2</v>
      </c>
      <c r="AC4" s="42"/>
      <c r="AD4" s="42" t="s">
        <v>870</v>
      </c>
      <c r="AE4" s="42"/>
      <c r="AF4" s="42" t="s">
        <v>2</v>
      </c>
      <c r="AG4" s="42"/>
      <c r="AH4" s="42" t="s">
        <v>2</v>
      </c>
      <c r="AI4" s="42"/>
      <c r="AJ4" s="42" t="s">
        <v>669</v>
      </c>
      <c r="AK4" s="42">
        <v>235</v>
      </c>
      <c r="AL4" s="42" t="s">
        <v>427</v>
      </c>
      <c r="AM4" s="42" t="s">
        <v>2</v>
      </c>
      <c r="AN4" s="42" t="s">
        <v>871</v>
      </c>
      <c r="AO4" s="42" t="s">
        <v>872</v>
      </c>
      <c r="AP4" s="42">
        <v>6</v>
      </c>
      <c r="AQ4" s="42" t="s">
        <v>430</v>
      </c>
      <c r="AR4" s="42" t="s">
        <v>873</v>
      </c>
      <c r="AS4" s="42" t="s">
        <v>874</v>
      </c>
      <c r="AT4" s="42" t="s">
        <v>427</v>
      </c>
      <c r="AU4" s="42" t="s">
        <v>607</v>
      </c>
    </row>
    <row r="5" spans="1:50" s="43" customFormat="1" ht="23.25" customHeight="1" x14ac:dyDescent="0.2">
      <c r="A5" s="254"/>
      <c r="B5" s="254"/>
      <c r="C5" s="116">
        <v>2</v>
      </c>
      <c r="D5" s="39" t="s">
        <v>384</v>
      </c>
      <c r="E5" s="117">
        <v>0.7</v>
      </c>
      <c r="F5" s="42"/>
      <c r="G5" s="42" t="s">
        <v>433</v>
      </c>
      <c r="H5" s="42" t="s">
        <v>2</v>
      </c>
      <c r="I5" s="42"/>
      <c r="J5" s="42"/>
      <c r="K5" s="42" t="s">
        <v>494</v>
      </c>
      <c r="L5" s="42"/>
      <c r="M5" s="42"/>
      <c r="N5" s="42"/>
      <c r="O5" s="42" t="s">
        <v>2</v>
      </c>
      <c r="P5" s="42"/>
      <c r="Q5" s="42"/>
      <c r="R5" s="42"/>
      <c r="S5" s="42"/>
      <c r="T5" s="42"/>
      <c r="U5" s="42"/>
      <c r="V5" s="42" t="s">
        <v>2</v>
      </c>
      <c r="W5" s="42"/>
      <c r="X5" s="42" t="s">
        <v>875</v>
      </c>
      <c r="Y5" s="42"/>
      <c r="Z5" s="42" t="s">
        <v>2</v>
      </c>
      <c r="AA5" s="42"/>
      <c r="AB5" s="42" t="s">
        <v>2</v>
      </c>
      <c r="AC5" s="42"/>
      <c r="AD5" s="42" t="s">
        <v>876</v>
      </c>
      <c r="AE5" s="42"/>
      <c r="AF5" s="42" t="s">
        <v>2</v>
      </c>
      <c r="AG5" s="42"/>
      <c r="AH5" s="42" t="s">
        <v>2</v>
      </c>
      <c r="AI5" s="42"/>
      <c r="AJ5" s="42" t="s">
        <v>608</v>
      </c>
      <c r="AK5" s="42">
        <v>33</v>
      </c>
      <c r="AL5" s="42" t="s">
        <v>427</v>
      </c>
      <c r="AM5" s="42" t="s">
        <v>427</v>
      </c>
      <c r="AN5" s="42" t="s">
        <v>437</v>
      </c>
      <c r="AO5" s="42" t="s">
        <v>427</v>
      </c>
      <c r="AP5" s="42">
        <v>6</v>
      </c>
      <c r="AQ5" s="42" t="s">
        <v>430</v>
      </c>
      <c r="AR5" s="42" t="s">
        <v>2</v>
      </c>
      <c r="AS5" s="42" t="s">
        <v>877</v>
      </c>
      <c r="AT5" s="42" t="s">
        <v>427</v>
      </c>
      <c r="AU5" s="42" t="s">
        <v>607</v>
      </c>
    </row>
    <row r="6" spans="1:50" s="43" customFormat="1" ht="23.25" customHeight="1" x14ac:dyDescent="0.2">
      <c r="A6" s="254"/>
      <c r="B6" s="254"/>
      <c r="C6" s="116">
        <v>3</v>
      </c>
      <c r="D6" s="39" t="s">
        <v>385</v>
      </c>
      <c r="E6" s="117">
        <v>0.9</v>
      </c>
      <c r="F6" s="42" t="s">
        <v>2</v>
      </c>
      <c r="G6" s="42"/>
      <c r="H6" s="42" t="s">
        <v>2</v>
      </c>
      <c r="I6" s="42"/>
      <c r="J6" s="42"/>
      <c r="K6" s="42" t="s">
        <v>494</v>
      </c>
      <c r="L6" s="42"/>
      <c r="M6" s="42"/>
      <c r="N6" s="42"/>
      <c r="O6" s="42" t="s">
        <v>2</v>
      </c>
      <c r="P6" s="42"/>
      <c r="Q6" s="42"/>
      <c r="R6" s="42" t="s">
        <v>2</v>
      </c>
      <c r="S6" s="42"/>
      <c r="T6" s="42" t="s">
        <v>2</v>
      </c>
      <c r="U6" s="42"/>
      <c r="V6" s="42"/>
      <c r="W6" s="42" t="s">
        <v>2</v>
      </c>
      <c r="X6" s="42"/>
      <c r="Y6" s="42"/>
      <c r="Z6" s="42" t="s">
        <v>2</v>
      </c>
      <c r="AA6" s="42"/>
      <c r="AB6" s="42"/>
      <c r="AC6" s="42" t="s">
        <v>427</v>
      </c>
      <c r="AD6" s="42"/>
      <c r="AE6" s="42"/>
      <c r="AF6" s="42"/>
      <c r="AG6" s="42"/>
      <c r="AH6" s="42" t="s">
        <v>2</v>
      </c>
      <c r="AI6" s="42"/>
      <c r="AJ6" s="42" t="s">
        <v>878</v>
      </c>
      <c r="AK6" s="42">
        <v>18</v>
      </c>
      <c r="AL6" s="42" t="s">
        <v>427</v>
      </c>
      <c r="AM6" s="42" t="s">
        <v>427</v>
      </c>
      <c r="AN6" s="42" t="s">
        <v>879</v>
      </c>
      <c r="AO6" s="42" t="s">
        <v>494</v>
      </c>
      <c r="AP6" s="42">
        <v>3</v>
      </c>
      <c r="AQ6" s="42" t="s">
        <v>459</v>
      </c>
      <c r="AR6" s="42" t="s">
        <v>2</v>
      </c>
      <c r="AS6" s="42" t="s">
        <v>880</v>
      </c>
      <c r="AT6" s="42" t="s">
        <v>427</v>
      </c>
      <c r="AU6" s="42" t="s">
        <v>607</v>
      </c>
    </row>
    <row r="7" spans="1:50" s="43" customFormat="1" ht="23.25" customHeight="1" x14ac:dyDescent="0.2">
      <c r="A7" s="254"/>
      <c r="B7" s="254"/>
      <c r="C7" s="116">
        <v>4</v>
      </c>
      <c r="D7" s="39" t="s">
        <v>386</v>
      </c>
      <c r="E7" s="117">
        <v>0.91</v>
      </c>
      <c r="F7" s="42" t="s">
        <v>2</v>
      </c>
      <c r="G7" s="42"/>
      <c r="H7" s="42" t="s">
        <v>2</v>
      </c>
      <c r="I7" s="42"/>
      <c r="J7" s="42"/>
      <c r="K7" s="42" t="s">
        <v>494</v>
      </c>
      <c r="L7" s="42"/>
      <c r="M7" s="42" t="s">
        <v>2</v>
      </c>
      <c r="N7" s="42"/>
      <c r="O7" s="42"/>
      <c r="P7" s="42"/>
      <c r="Q7" s="42"/>
      <c r="R7" s="42"/>
      <c r="S7" s="42"/>
      <c r="T7" s="42"/>
      <c r="U7" s="42"/>
      <c r="V7" s="42" t="s">
        <v>2</v>
      </c>
      <c r="W7" s="42"/>
      <c r="X7" s="42" t="s">
        <v>427</v>
      </c>
      <c r="Y7" s="42"/>
      <c r="Z7" s="42" t="s">
        <v>2</v>
      </c>
      <c r="AA7" s="42"/>
      <c r="AB7" s="42" t="s">
        <v>2</v>
      </c>
      <c r="AC7" s="42"/>
      <c r="AD7" s="42" t="s">
        <v>445</v>
      </c>
      <c r="AE7" s="42" t="s">
        <v>448</v>
      </c>
      <c r="AF7" s="42" t="s">
        <v>2</v>
      </c>
      <c r="AG7" s="42" t="s">
        <v>2</v>
      </c>
      <c r="AH7" s="42"/>
      <c r="AI7" s="42"/>
      <c r="AJ7" s="42" t="s">
        <v>881</v>
      </c>
      <c r="AK7" s="42"/>
      <c r="AL7" s="42" t="s">
        <v>427</v>
      </c>
      <c r="AM7" s="42" t="s">
        <v>2</v>
      </c>
      <c r="AN7" s="42" t="s">
        <v>427</v>
      </c>
      <c r="AO7" s="42" t="s">
        <v>427</v>
      </c>
      <c r="AP7" s="42" t="s">
        <v>427</v>
      </c>
      <c r="AQ7" s="42" t="s">
        <v>427</v>
      </c>
      <c r="AR7" s="42" t="s">
        <v>2</v>
      </c>
      <c r="AS7" s="42" t="s">
        <v>494</v>
      </c>
      <c r="AT7" s="42" t="s">
        <v>427</v>
      </c>
      <c r="AU7" s="42" t="s">
        <v>607</v>
      </c>
    </row>
    <row r="8" spans="1:50" s="43" customFormat="1" ht="23.25" customHeight="1" x14ac:dyDescent="0.2">
      <c r="A8" s="254"/>
      <c r="B8" s="254"/>
      <c r="C8" s="116">
        <v>5</v>
      </c>
      <c r="D8" s="39" t="s">
        <v>387</v>
      </c>
      <c r="E8" s="117">
        <v>0.8</v>
      </c>
      <c r="F8" s="42" t="s">
        <v>2</v>
      </c>
      <c r="G8" s="42"/>
      <c r="H8" s="42" t="s">
        <v>2</v>
      </c>
      <c r="I8" s="42"/>
      <c r="J8" s="42"/>
      <c r="K8" s="42" t="s">
        <v>494</v>
      </c>
      <c r="L8" s="42"/>
      <c r="M8" s="42" t="s">
        <v>2</v>
      </c>
      <c r="N8" s="42"/>
      <c r="O8" s="42"/>
      <c r="P8" s="42"/>
      <c r="Q8" s="42"/>
      <c r="R8" s="42"/>
      <c r="S8" s="42"/>
      <c r="T8" s="42"/>
      <c r="U8" s="42"/>
      <c r="V8" s="42" t="s">
        <v>2</v>
      </c>
      <c r="W8" s="42"/>
      <c r="X8" s="42" t="s">
        <v>427</v>
      </c>
      <c r="Y8" s="42"/>
      <c r="Z8" s="42" t="s">
        <v>2</v>
      </c>
      <c r="AA8" s="42"/>
      <c r="AB8" s="42" t="s">
        <v>2</v>
      </c>
      <c r="AC8" s="42"/>
      <c r="AD8" s="42" t="s">
        <v>654</v>
      </c>
      <c r="AE8" s="42" t="s">
        <v>435</v>
      </c>
      <c r="AF8" s="42" t="s">
        <v>2</v>
      </c>
      <c r="AG8" s="42" t="s">
        <v>2</v>
      </c>
      <c r="AH8" s="42"/>
      <c r="AI8" s="42"/>
      <c r="AJ8" s="42" t="s">
        <v>577</v>
      </c>
      <c r="AK8" s="42">
        <v>315</v>
      </c>
      <c r="AL8" s="42" t="s">
        <v>2</v>
      </c>
      <c r="AM8" s="42" t="s">
        <v>2</v>
      </c>
      <c r="AN8" s="42" t="s">
        <v>2</v>
      </c>
      <c r="AO8" s="42" t="s">
        <v>2</v>
      </c>
      <c r="AP8" s="42">
        <v>6</v>
      </c>
      <c r="AQ8" s="42" t="s">
        <v>430</v>
      </c>
      <c r="AR8" s="42" t="s">
        <v>882</v>
      </c>
      <c r="AS8" s="42" t="s">
        <v>2</v>
      </c>
      <c r="AT8" s="42" t="s">
        <v>883</v>
      </c>
      <c r="AU8" s="42"/>
    </row>
    <row r="9" spans="1:50" s="43" customFormat="1" ht="23.25" customHeight="1" x14ac:dyDescent="0.2">
      <c r="A9" s="254"/>
      <c r="B9" s="254"/>
      <c r="C9" s="116">
        <v>6</v>
      </c>
      <c r="D9" s="39" t="s">
        <v>388</v>
      </c>
      <c r="E9" s="117">
        <v>0.91</v>
      </c>
      <c r="F9" s="42" t="s">
        <v>2</v>
      </c>
      <c r="G9" s="42"/>
      <c r="H9" s="42" t="s">
        <v>2</v>
      </c>
      <c r="I9" s="42"/>
      <c r="J9" s="42"/>
      <c r="K9" s="42" t="s">
        <v>494</v>
      </c>
      <c r="L9" s="42"/>
      <c r="M9" s="42" t="s">
        <v>2</v>
      </c>
      <c r="N9" s="42"/>
      <c r="O9" s="42"/>
      <c r="P9" s="42"/>
      <c r="Q9" s="42"/>
      <c r="R9" s="42"/>
      <c r="S9" s="42"/>
      <c r="T9" s="42"/>
      <c r="U9" s="42"/>
      <c r="V9" s="42" t="s">
        <v>2</v>
      </c>
      <c r="W9" s="42" t="s">
        <v>2</v>
      </c>
      <c r="X9" s="42"/>
      <c r="Y9" s="42"/>
      <c r="Z9" s="42" t="s">
        <v>2</v>
      </c>
      <c r="AA9" s="42"/>
      <c r="AB9" s="42" t="s">
        <v>2</v>
      </c>
      <c r="AC9" s="42"/>
      <c r="AD9" s="42" t="s">
        <v>654</v>
      </c>
      <c r="AE9" s="42" t="s">
        <v>435</v>
      </c>
      <c r="AF9" s="42" t="s">
        <v>2</v>
      </c>
      <c r="AG9" s="42"/>
      <c r="AH9" s="42" t="s">
        <v>2</v>
      </c>
      <c r="AI9" s="42"/>
      <c r="AJ9" s="42" t="s">
        <v>451</v>
      </c>
      <c r="AK9" s="42">
        <v>236</v>
      </c>
      <c r="AL9" s="42" t="s">
        <v>2</v>
      </c>
      <c r="AM9" s="42" t="s">
        <v>2</v>
      </c>
      <c r="AN9" s="42" t="s">
        <v>884</v>
      </c>
      <c r="AO9" s="42" t="s">
        <v>427</v>
      </c>
      <c r="AP9" s="42">
        <v>6</v>
      </c>
      <c r="AQ9" s="42" t="s">
        <v>430</v>
      </c>
      <c r="AR9" s="42" t="s">
        <v>2</v>
      </c>
      <c r="AS9" s="42" t="s">
        <v>2</v>
      </c>
      <c r="AT9" s="42" t="s">
        <v>427</v>
      </c>
      <c r="AU9" s="42" t="s">
        <v>550</v>
      </c>
    </row>
    <row r="10" spans="1:50" ht="23.25" customHeight="1" x14ac:dyDescent="0.2">
      <c r="A10" s="255"/>
      <c r="B10" s="255"/>
      <c r="C10" s="12">
        <v>7</v>
      </c>
      <c r="D10" s="8" t="s">
        <v>389</v>
      </c>
      <c r="E10" s="4"/>
      <c r="F10" s="4" t="s">
        <v>2</v>
      </c>
      <c r="G10" s="4"/>
      <c r="H10" s="4" t="s">
        <v>2</v>
      </c>
      <c r="I10" s="4"/>
      <c r="J10" s="4"/>
      <c r="K10" s="4" t="s">
        <v>494</v>
      </c>
      <c r="L10" s="4"/>
      <c r="M10" s="4" t="s">
        <v>2</v>
      </c>
      <c r="N10" s="4"/>
      <c r="O10" s="4"/>
      <c r="P10" s="4"/>
      <c r="Q10" s="4"/>
      <c r="R10" s="4"/>
      <c r="S10" s="4"/>
      <c r="T10" s="4" t="s">
        <v>2</v>
      </c>
      <c r="U10" s="4"/>
      <c r="V10" s="4"/>
      <c r="W10" s="4"/>
      <c r="X10" s="4"/>
      <c r="Y10" s="4" t="s">
        <v>2</v>
      </c>
      <c r="Z10" s="4"/>
      <c r="AA10" s="4" t="s">
        <v>885</v>
      </c>
      <c r="AB10" s="4"/>
      <c r="AC10" s="4" t="s">
        <v>427</v>
      </c>
      <c r="AD10" s="4" t="s">
        <v>886</v>
      </c>
      <c r="AE10" s="4" t="s">
        <v>887</v>
      </c>
      <c r="AF10" s="4" t="s">
        <v>2</v>
      </c>
      <c r="AG10" s="4"/>
      <c r="AH10" s="4" t="s">
        <v>2</v>
      </c>
      <c r="AI10" s="4"/>
      <c r="AJ10" s="4" t="s">
        <v>888</v>
      </c>
      <c r="AK10" s="4">
        <v>187</v>
      </c>
      <c r="AL10" s="4" t="s">
        <v>427</v>
      </c>
      <c r="AM10" s="4" t="s">
        <v>427</v>
      </c>
      <c r="AN10" s="4" t="s">
        <v>889</v>
      </c>
      <c r="AO10" s="4" t="s">
        <v>2</v>
      </c>
      <c r="AP10" s="4">
        <v>5</v>
      </c>
      <c r="AQ10" s="4" t="s">
        <v>430</v>
      </c>
      <c r="AR10" s="4"/>
      <c r="AS10" s="4" t="s">
        <v>2</v>
      </c>
      <c r="AT10" s="4" t="s">
        <v>427</v>
      </c>
      <c r="AU10" s="4" t="s">
        <v>607</v>
      </c>
      <c r="AV10" s="1"/>
      <c r="AW10" s="1"/>
      <c r="AX10" s="1"/>
    </row>
    <row r="11" spans="1:50" ht="12.75" x14ac:dyDescent="0.2">
      <c r="A11" s="58"/>
      <c r="B11" s="58"/>
      <c r="C11" s="3"/>
      <c r="D11" s="3"/>
      <c r="E11" s="36">
        <f>SUM(E4:E10)</f>
        <v>5.0200000000000005</v>
      </c>
      <c r="F11" s="3">
        <f>COUNTIF(F4:F10,"да")</f>
        <v>6</v>
      </c>
      <c r="G11" s="3">
        <f t="shared" ref="G11:AU11" si="0">COUNTIF(G4:G10,"да")</f>
        <v>0</v>
      </c>
      <c r="H11" s="3">
        <f t="shared" si="0"/>
        <v>7</v>
      </c>
      <c r="I11" s="3">
        <f t="shared" si="0"/>
        <v>0</v>
      </c>
      <c r="J11" s="3">
        <f t="shared" si="0"/>
        <v>0</v>
      </c>
      <c r="K11" s="3">
        <v>6</v>
      </c>
      <c r="L11" s="3">
        <v>1</v>
      </c>
      <c r="M11" s="3">
        <f t="shared" si="0"/>
        <v>5</v>
      </c>
      <c r="N11" s="3">
        <f t="shared" si="0"/>
        <v>0</v>
      </c>
      <c r="O11" s="3">
        <f t="shared" si="0"/>
        <v>2</v>
      </c>
      <c r="P11" s="3">
        <f t="shared" si="0"/>
        <v>0</v>
      </c>
      <c r="Q11" s="3">
        <f t="shared" si="0"/>
        <v>0</v>
      </c>
      <c r="R11" s="3">
        <f t="shared" si="0"/>
        <v>1</v>
      </c>
      <c r="S11" s="3">
        <f t="shared" si="0"/>
        <v>0</v>
      </c>
      <c r="T11" s="3">
        <f t="shared" si="0"/>
        <v>2</v>
      </c>
      <c r="U11" s="3">
        <f t="shared" si="0"/>
        <v>0</v>
      </c>
      <c r="V11" s="3">
        <f t="shared" si="0"/>
        <v>5</v>
      </c>
      <c r="W11" s="3">
        <f t="shared" si="0"/>
        <v>3</v>
      </c>
      <c r="X11" s="3">
        <f t="shared" si="0"/>
        <v>0</v>
      </c>
      <c r="Y11" s="3">
        <f t="shared" si="0"/>
        <v>1</v>
      </c>
      <c r="Z11" s="3">
        <f t="shared" si="0"/>
        <v>6</v>
      </c>
      <c r="AA11" s="3">
        <f t="shared" si="0"/>
        <v>0</v>
      </c>
      <c r="AB11" s="3">
        <f t="shared" si="0"/>
        <v>5</v>
      </c>
      <c r="AC11" s="3">
        <f t="shared" si="0"/>
        <v>0</v>
      </c>
      <c r="AD11" s="3">
        <f t="shared" si="0"/>
        <v>0</v>
      </c>
      <c r="AE11" s="3">
        <v>1</v>
      </c>
      <c r="AF11" s="3">
        <f t="shared" si="0"/>
        <v>6</v>
      </c>
      <c r="AG11" s="4">
        <f t="shared" si="0"/>
        <v>2</v>
      </c>
      <c r="AH11" s="4">
        <f t="shared" si="0"/>
        <v>5</v>
      </c>
      <c r="AI11" s="4">
        <f t="shared" si="0"/>
        <v>0</v>
      </c>
      <c r="AJ11" s="3">
        <f t="shared" si="0"/>
        <v>0</v>
      </c>
      <c r="AK11" s="3">
        <f t="shared" si="0"/>
        <v>0</v>
      </c>
      <c r="AL11" s="3">
        <f t="shared" si="0"/>
        <v>2</v>
      </c>
      <c r="AM11" s="3">
        <f t="shared" si="0"/>
        <v>4</v>
      </c>
      <c r="AN11" s="3">
        <f t="shared" si="0"/>
        <v>1</v>
      </c>
      <c r="AO11" s="3">
        <v>4</v>
      </c>
      <c r="AP11" s="3">
        <f t="shared" si="0"/>
        <v>0</v>
      </c>
      <c r="AQ11" s="3">
        <f t="shared" si="0"/>
        <v>0</v>
      </c>
      <c r="AR11" s="3">
        <v>6</v>
      </c>
      <c r="AS11" s="3">
        <v>100</v>
      </c>
      <c r="AT11" s="3">
        <f t="shared" si="0"/>
        <v>0</v>
      </c>
      <c r="AU11" s="3">
        <f t="shared" si="0"/>
        <v>0</v>
      </c>
    </row>
    <row r="12" spans="1:50" s="87" customFormat="1" ht="38.25" x14ac:dyDescent="0.2">
      <c r="A12" s="103"/>
      <c r="B12" s="103"/>
      <c r="C12" s="76"/>
      <c r="D12" s="120"/>
      <c r="E12" s="120">
        <f>E11/7*100</f>
        <v>71.714285714285722</v>
      </c>
      <c r="F12" s="120">
        <f>F11/7*100</f>
        <v>85.714285714285708</v>
      </c>
      <c r="G12" s="120">
        <f t="shared" ref="G12:AT12" si="1">G11/7*100</f>
        <v>0</v>
      </c>
      <c r="H12" s="120">
        <f t="shared" si="1"/>
        <v>100</v>
      </c>
      <c r="I12" s="120">
        <f t="shared" si="1"/>
        <v>0</v>
      </c>
      <c r="J12" s="120">
        <f t="shared" si="1"/>
        <v>0</v>
      </c>
      <c r="K12" s="120">
        <f t="shared" si="1"/>
        <v>85.714285714285708</v>
      </c>
      <c r="L12" s="120">
        <f t="shared" si="1"/>
        <v>14.285714285714285</v>
      </c>
      <c r="M12" s="120">
        <f t="shared" si="1"/>
        <v>71.428571428571431</v>
      </c>
      <c r="N12" s="120">
        <f t="shared" si="1"/>
        <v>0</v>
      </c>
      <c r="O12" s="120">
        <f t="shared" si="1"/>
        <v>28.571428571428569</v>
      </c>
      <c r="P12" s="120">
        <f t="shared" si="1"/>
        <v>0</v>
      </c>
      <c r="Q12" s="120">
        <f t="shared" si="1"/>
        <v>0</v>
      </c>
      <c r="R12" s="120">
        <f t="shared" si="1"/>
        <v>14.285714285714285</v>
      </c>
      <c r="S12" s="120">
        <f t="shared" si="1"/>
        <v>0</v>
      </c>
      <c r="T12" s="120">
        <f t="shared" si="1"/>
        <v>28.571428571428569</v>
      </c>
      <c r="U12" s="120">
        <f t="shared" si="1"/>
        <v>0</v>
      </c>
      <c r="V12" s="120">
        <f t="shared" si="1"/>
        <v>71.428571428571431</v>
      </c>
      <c r="W12" s="120">
        <f t="shared" si="1"/>
        <v>42.857142857142854</v>
      </c>
      <c r="X12" s="120">
        <f t="shared" si="1"/>
        <v>0</v>
      </c>
      <c r="Y12" s="120">
        <f t="shared" si="1"/>
        <v>14.285714285714285</v>
      </c>
      <c r="Z12" s="120">
        <f t="shared" si="1"/>
        <v>85.714285714285708</v>
      </c>
      <c r="AA12" s="120">
        <f t="shared" si="1"/>
        <v>0</v>
      </c>
      <c r="AB12" s="120">
        <f t="shared" si="1"/>
        <v>71.428571428571431</v>
      </c>
      <c r="AC12" s="120">
        <f t="shared" si="1"/>
        <v>0</v>
      </c>
      <c r="AD12" s="130" t="s">
        <v>905</v>
      </c>
      <c r="AE12" s="120" t="s">
        <v>906</v>
      </c>
      <c r="AF12" s="120">
        <f t="shared" si="1"/>
        <v>85.714285714285708</v>
      </c>
      <c r="AG12" s="122">
        <f t="shared" si="1"/>
        <v>28.571428571428569</v>
      </c>
      <c r="AH12" s="122">
        <f t="shared" si="1"/>
        <v>71.428571428571431</v>
      </c>
      <c r="AI12" s="122">
        <f t="shared" si="1"/>
        <v>0</v>
      </c>
      <c r="AJ12" s="131" t="s">
        <v>907</v>
      </c>
      <c r="AK12" s="120">
        <f>SUM(AK4:AK10)</f>
        <v>1024</v>
      </c>
      <c r="AL12" s="120">
        <f t="shared" si="1"/>
        <v>28.571428571428569</v>
      </c>
      <c r="AM12" s="120">
        <f t="shared" si="1"/>
        <v>57.142857142857139</v>
      </c>
      <c r="AN12" s="132" t="s">
        <v>908</v>
      </c>
      <c r="AO12" s="122" t="s">
        <v>909</v>
      </c>
      <c r="AP12" s="120">
        <f>SUM(AP4:AP10)</f>
        <v>32</v>
      </c>
      <c r="AQ12" s="120" t="s">
        <v>910</v>
      </c>
      <c r="AR12" s="120">
        <f t="shared" si="1"/>
        <v>85.714285714285708</v>
      </c>
      <c r="AS12" s="120" t="s">
        <v>911</v>
      </c>
      <c r="AT12" s="120">
        <f t="shared" si="1"/>
        <v>0</v>
      </c>
      <c r="AU12" s="120" t="s">
        <v>912</v>
      </c>
      <c r="AV12" s="88"/>
      <c r="AW12" s="88"/>
      <c r="AX12" s="88"/>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10"/>
    <mergeCell ref="B4:B10"/>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00B050"/>
  </sheetPr>
  <dimension ref="A1:AX15"/>
  <sheetViews>
    <sheetView workbookViewId="0">
      <selection activeCell="G18" sqref="G18"/>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2" width="5.140625" style="2" customWidth="1"/>
    <col min="23" max="23" width="8.28515625" style="2" customWidth="1"/>
    <col min="24"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5.5" x14ac:dyDescent="0.2">
      <c r="A4" s="251" t="s">
        <v>390</v>
      </c>
      <c r="B4" s="252" t="s">
        <v>391</v>
      </c>
      <c r="C4" s="12">
        <v>1</v>
      </c>
      <c r="D4" s="8" t="s">
        <v>392</v>
      </c>
      <c r="E4" s="36">
        <v>0.9</v>
      </c>
      <c r="F4" s="3" t="s">
        <v>2</v>
      </c>
      <c r="G4" s="3"/>
      <c r="H4" s="3" t="s">
        <v>2</v>
      </c>
      <c r="I4" s="3"/>
      <c r="J4" s="3"/>
      <c r="K4" s="3" t="s">
        <v>38</v>
      </c>
      <c r="L4" s="3"/>
      <c r="M4" s="3"/>
      <c r="N4" s="3"/>
      <c r="O4" s="3" t="s">
        <v>2</v>
      </c>
      <c r="P4" s="3"/>
      <c r="Q4" s="3"/>
      <c r="R4" s="3" t="s">
        <v>2</v>
      </c>
      <c r="S4" s="3"/>
      <c r="T4" s="3"/>
      <c r="U4" s="3"/>
      <c r="V4" s="3"/>
      <c r="W4" s="3" t="s">
        <v>2</v>
      </c>
      <c r="X4" s="3"/>
      <c r="Y4" s="3"/>
      <c r="Z4" s="3" t="s">
        <v>2</v>
      </c>
      <c r="AA4" s="3"/>
      <c r="AB4" s="3" t="s">
        <v>2</v>
      </c>
      <c r="AC4" s="3"/>
      <c r="AD4" s="3" t="s">
        <v>499</v>
      </c>
      <c r="AE4" s="3" t="s">
        <v>1165</v>
      </c>
      <c r="AF4" s="3" t="s">
        <v>494</v>
      </c>
      <c r="AG4" s="4"/>
      <c r="AH4" s="4" t="s">
        <v>2</v>
      </c>
      <c r="AI4" s="4"/>
      <c r="AJ4" s="3" t="s">
        <v>485</v>
      </c>
      <c r="AK4" s="3">
        <v>380</v>
      </c>
      <c r="AL4" s="3" t="s">
        <v>2</v>
      </c>
      <c r="AM4" s="3" t="s">
        <v>2</v>
      </c>
      <c r="AN4" s="3" t="s">
        <v>1166</v>
      </c>
      <c r="AO4" s="3" t="s">
        <v>427</v>
      </c>
      <c r="AP4" s="3">
        <v>4</v>
      </c>
      <c r="AQ4" s="3" t="s">
        <v>1167</v>
      </c>
      <c r="AR4" s="3" t="s">
        <v>1168</v>
      </c>
      <c r="AS4" s="3" t="s">
        <v>1169</v>
      </c>
      <c r="AT4" s="3" t="s">
        <v>2</v>
      </c>
      <c r="AU4" s="3" t="s">
        <v>607</v>
      </c>
      <c r="AV4" s="1"/>
      <c r="AW4" s="1"/>
      <c r="AX4" s="1"/>
    </row>
    <row r="5" spans="1:50" ht="25.5" x14ac:dyDescent="0.2">
      <c r="A5" s="251"/>
      <c r="B5" s="252"/>
      <c r="C5" s="12">
        <v>2</v>
      </c>
      <c r="D5" s="8" t="s">
        <v>384</v>
      </c>
      <c r="E5" s="36">
        <v>1</v>
      </c>
      <c r="F5" s="3" t="s">
        <v>2</v>
      </c>
      <c r="G5" s="3"/>
      <c r="H5" s="3" t="s">
        <v>2</v>
      </c>
      <c r="I5" s="3"/>
      <c r="J5" s="3"/>
      <c r="K5" s="3" t="s">
        <v>38</v>
      </c>
      <c r="L5" s="3"/>
      <c r="M5" s="3" t="s">
        <v>2</v>
      </c>
      <c r="N5" s="3"/>
      <c r="O5" s="3"/>
      <c r="P5" s="3"/>
      <c r="Q5" s="3"/>
      <c r="R5" s="3"/>
      <c r="S5" s="3"/>
      <c r="T5" s="3"/>
      <c r="U5" s="3"/>
      <c r="V5" s="3" t="s">
        <v>2</v>
      </c>
      <c r="W5" s="3" t="s">
        <v>2</v>
      </c>
      <c r="X5" s="3"/>
      <c r="Y5" s="3"/>
      <c r="Z5" s="3"/>
      <c r="AA5" s="3" t="s">
        <v>9</v>
      </c>
      <c r="AB5" s="3"/>
      <c r="AC5" s="3" t="s">
        <v>427</v>
      </c>
      <c r="AD5" s="3"/>
      <c r="AE5" s="3" t="s">
        <v>1170</v>
      </c>
      <c r="AF5" s="3" t="s">
        <v>494</v>
      </c>
      <c r="AG5" s="4" t="s">
        <v>2</v>
      </c>
      <c r="AH5" s="4"/>
      <c r="AI5" s="4"/>
      <c r="AJ5" s="3"/>
      <c r="AK5" s="3">
        <v>413</v>
      </c>
      <c r="AL5" s="3" t="s">
        <v>427</v>
      </c>
      <c r="AM5" s="3" t="s">
        <v>427</v>
      </c>
      <c r="AN5" s="3">
        <v>2020</v>
      </c>
      <c r="AO5" s="3" t="s">
        <v>2</v>
      </c>
      <c r="AP5" s="3">
        <v>8</v>
      </c>
      <c r="AQ5" s="3" t="s">
        <v>459</v>
      </c>
      <c r="AR5" s="3" t="s">
        <v>1171</v>
      </c>
      <c r="AS5" s="3" t="s">
        <v>2</v>
      </c>
      <c r="AT5" s="3" t="s">
        <v>2</v>
      </c>
      <c r="AU5" s="3" t="s">
        <v>607</v>
      </c>
      <c r="AV5" s="1"/>
      <c r="AW5" s="1"/>
      <c r="AX5" s="1"/>
    </row>
    <row r="6" spans="1:50" ht="25.5" x14ac:dyDescent="0.2">
      <c r="A6" s="251"/>
      <c r="B6" s="252"/>
      <c r="C6" s="12">
        <v>3</v>
      </c>
      <c r="D6" s="8" t="s">
        <v>393</v>
      </c>
      <c r="E6" s="36">
        <v>0.87</v>
      </c>
      <c r="F6" s="3" t="s">
        <v>2</v>
      </c>
      <c r="G6" s="3"/>
      <c r="H6" s="3" t="s">
        <v>2</v>
      </c>
      <c r="I6" s="3"/>
      <c r="J6" s="3"/>
      <c r="K6" s="3" t="s">
        <v>38</v>
      </c>
      <c r="L6" s="3"/>
      <c r="M6" s="3" t="s">
        <v>2</v>
      </c>
      <c r="N6" s="3"/>
      <c r="O6" s="3"/>
      <c r="P6" s="3"/>
      <c r="Q6" s="3"/>
      <c r="R6" s="3"/>
      <c r="S6" s="3"/>
      <c r="T6" s="3"/>
      <c r="U6" s="3"/>
      <c r="V6" s="3"/>
      <c r="W6" s="3" t="s">
        <v>2</v>
      </c>
      <c r="X6" s="3"/>
      <c r="Y6" s="3"/>
      <c r="Z6" s="3"/>
      <c r="AA6" s="3" t="s">
        <v>427</v>
      </c>
      <c r="AB6" s="3" t="s">
        <v>2</v>
      </c>
      <c r="AC6" s="3"/>
      <c r="AD6" s="3" t="s">
        <v>1172</v>
      </c>
      <c r="AE6" s="3"/>
      <c r="AF6" s="3" t="s">
        <v>494</v>
      </c>
      <c r="AG6" s="4" t="s">
        <v>2</v>
      </c>
      <c r="AH6" s="4"/>
      <c r="AI6" s="4"/>
      <c r="AJ6" s="3"/>
      <c r="AK6" s="3">
        <v>203</v>
      </c>
      <c r="AL6" s="3" t="s">
        <v>2</v>
      </c>
      <c r="AM6" s="3" t="s">
        <v>2</v>
      </c>
      <c r="AN6" s="3" t="s">
        <v>1173</v>
      </c>
      <c r="AO6" s="3" t="s">
        <v>1174</v>
      </c>
      <c r="AP6" s="3">
        <v>5</v>
      </c>
      <c r="AQ6" s="3"/>
      <c r="AR6" s="3" t="s">
        <v>2</v>
      </c>
      <c r="AS6" s="3" t="s">
        <v>2</v>
      </c>
      <c r="AT6" s="3" t="s">
        <v>2</v>
      </c>
      <c r="AU6" s="3" t="s">
        <v>550</v>
      </c>
      <c r="AV6" s="1"/>
      <c r="AW6" s="1"/>
      <c r="AX6" s="1"/>
    </row>
    <row r="7" spans="1:50" ht="25.5" x14ac:dyDescent="0.2">
      <c r="A7" s="251"/>
      <c r="B7" s="252"/>
      <c r="C7" s="12">
        <v>4</v>
      </c>
      <c r="D7" s="8" t="s">
        <v>394</v>
      </c>
      <c r="E7" s="151" t="s">
        <v>1203</v>
      </c>
      <c r="F7" s="3"/>
      <c r="G7" s="3"/>
      <c r="H7" s="3"/>
      <c r="I7" s="3"/>
      <c r="J7" s="3"/>
      <c r="K7" s="3"/>
      <c r="L7" s="3"/>
      <c r="M7" s="3"/>
      <c r="N7" s="3"/>
      <c r="O7" s="3"/>
      <c r="P7" s="3"/>
      <c r="Q7" s="3"/>
      <c r="R7" s="3"/>
      <c r="S7" s="3"/>
      <c r="T7" s="3"/>
      <c r="U7" s="3"/>
      <c r="V7" s="3"/>
      <c r="W7" s="3"/>
      <c r="X7" s="3"/>
      <c r="Y7" s="3"/>
      <c r="Z7" s="3"/>
      <c r="AA7" s="3"/>
      <c r="AB7" s="3"/>
      <c r="AC7" s="3"/>
      <c r="AD7" s="3"/>
      <c r="AE7" s="3"/>
      <c r="AF7" s="3"/>
      <c r="AG7" s="4"/>
      <c r="AH7" s="4"/>
      <c r="AI7" s="4"/>
      <c r="AJ7" s="3"/>
      <c r="AK7" s="3"/>
      <c r="AL7" s="3"/>
      <c r="AM7" s="3"/>
      <c r="AN7" s="3"/>
      <c r="AO7" s="3"/>
      <c r="AP7" s="3"/>
      <c r="AQ7" s="3"/>
      <c r="AR7" s="3"/>
      <c r="AS7" s="3"/>
      <c r="AT7" s="3"/>
      <c r="AU7" s="3"/>
      <c r="AV7" s="1"/>
      <c r="AW7" s="1"/>
      <c r="AX7" s="1"/>
    </row>
    <row r="8" spans="1:50" ht="25.5" x14ac:dyDescent="0.2">
      <c r="A8" s="251"/>
      <c r="B8" s="252"/>
      <c r="C8" s="12">
        <v>5</v>
      </c>
      <c r="D8" s="8" t="s">
        <v>395</v>
      </c>
      <c r="E8" s="36">
        <v>0.98</v>
      </c>
      <c r="F8" s="3" t="s">
        <v>2</v>
      </c>
      <c r="G8" s="3"/>
      <c r="H8" s="3" t="s">
        <v>2</v>
      </c>
      <c r="I8" s="3"/>
      <c r="J8" s="3"/>
      <c r="K8" s="3" t="s">
        <v>2</v>
      </c>
      <c r="L8" s="3"/>
      <c r="M8" s="3" t="s">
        <v>2</v>
      </c>
      <c r="N8" s="3"/>
      <c r="O8" s="3"/>
      <c r="P8" s="3"/>
      <c r="Q8" s="3"/>
      <c r="R8" s="3"/>
      <c r="S8" s="3"/>
      <c r="T8" s="3"/>
      <c r="U8" s="3"/>
      <c r="V8" s="3" t="s">
        <v>2</v>
      </c>
      <c r="W8" s="3" t="s">
        <v>2</v>
      </c>
      <c r="X8" s="3"/>
      <c r="Y8" s="3"/>
      <c r="Z8" s="3" t="s">
        <v>2</v>
      </c>
      <c r="AA8" s="3"/>
      <c r="AB8" s="3" t="s">
        <v>2</v>
      </c>
      <c r="AC8" s="3"/>
      <c r="AD8" s="3" t="s">
        <v>1175</v>
      </c>
      <c r="AE8" s="3"/>
      <c r="AF8" s="3" t="s">
        <v>2</v>
      </c>
      <c r="AG8" s="4" t="s">
        <v>2</v>
      </c>
      <c r="AH8" s="4" t="s">
        <v>2</v>
      </c>
      <c r="AI8" s="4"/>
      <c r="AJ8" s="3" t="s">
        <v>1077</v>
      </c>
      <c r="AK8" s="3">
        <v>459</v>
      </c>
      <c r="AL8" s="3" t="s">
        <v>2</v>
      </c>
      <c r="AM8" s="3" t="s">
        <v>2</v>
      </c>
      <c r="AN8" s="3" t="s">
        <v>1176</v>
      </c>
      <c r="AO8" s="3" t="s">
        <v>427</v>
      </c>
      <c r="AP8" s="3">
        <v>6</v>
      </c>
      <c r="AQ8" s="3" t="s">
        <v>1177</v>
      </c>
      <c r="AR8" s="3" t="s">
        <v>853</v>
      </c>
      <c r="AS8" s="3" t="s">
        <v>1178</v>
      </c>
      <c r="AT8" s="3" t="s">
        <v>2</v>
      </c>
      <c r="AU8" s="3" t="s">
        <v>607</v>
      </c>
      <c r="AV8" s="1"/>
      <c r="AW8" s="1"/>
      <c r="AX8" s="1"/>
    </row>
    <row r="9" spans="1:50" ht="25.5" x14ac:dyDescent="0.2">
      <c r="A9" s="251"/>
      <c r="B9" s="252"/>
      <c r="C9" s="12">
        <v>6</v>
      </c>
      <c r="D9" s="8" t="s">
        <v>396</v>
      </c>
      <c r="E9" s="36">
        <v>1</v>
      </c>
      <c r="F9" s="3" t="s">
        <v>2</v>
      </c>
      <c r="G9" s="3"/>
      <c r="H9" s="3" t="s">
        <v>2</v>
      </c>
      <c r="I9" s="3"/>
      <c r="J9" s="3"/>
      <c r="K9" s="3" t="s">
        <v>2</v>
      </c>
      <c r="L9" s="3"/>
      <c r="M9" s="3" t="s">
        <v>2</v>
      </c>
      <c r="N9" s="3"/>
      <c r="O9" s="3"/>
      <c r="P9" s="3"/>
      <c r="Q9" s="3"/>
      <c r="R9" s="3"/>
      <c r="S9" s="3"/>
      <c r="T9" s="3"/>
      <c r="U9" s="3"/>
      <c r="V9" s="3" t="s">
        <v>2</v>
      </c>
      <c r="W9" s="3" t="s">
        <v>2</v>
      </c>
      <c r="X9" s="3"/>
      <c r="Y9" s="3"/>
      <c r="Z9" s="3" t="s">
        <v>2</v>
      </c>
      <c r="AA9" s="3"/>
      <c r="AB9" s="3" t="s">
        <v>2</v>
      </c>
      <c r="AC9" s="3"/>
      <c r="AD9" s="3" t="s">
        <v>1179</v>
      </c>
      <c r="AE9" s="3"/>
      <c r="AF9" s="3" t="s">
        <v>2</v>
      </c>
      <c r="AG9" s="4" t="s">
        <v>2</v>
      </c>
      <c r="AH9" s="4"/>
      <c r="AI9" s="4"/>
      <c r="AJ9" s="3" t="s">
        <v>1180</v>
      </c>
      <c r="AK9" s="3">
        <v>487</v>
      </c>
      <c r="AL9" s="3" t="s">
        <v>2</v>
      </c>
      <c r="AM9" s="3" t="s">
        <v>2</v>
      </c>
      <c r="AN9" s="3" t="s">
        <v>1181</v>
      </c>
      <c r="AO9" s="3" t="s">
        <v>1182</v>
      </c>
      <c r="AP9" s="3">
        <v>8</v>
      </c>
      <c r="AQ9" s="3" t="s">
        <v>459</v>
      </c>
      <c r="AR9" s="3" t="s">
        <v>2</v>
      </c>
      <c r="AS9" s="3" t="s">
        <v>1183</v>
      </c>
      <c r="AT9" s="3" t="s">
        <v>427</v>
      </c>
      <c r="AU9" s="3" t="s">
        <v>607</v>
      </c>
      <c r="AV9" s="1"/>
      <c r="AW9" s="1"/>
      <c r="AX9" s="1"/>
    </row>
    <row r="10" spans="1:50" ht="25.5" x14ac:dyDescent="0.2">
      <c r="A10" s="251"/>
      <c r="B10" s="252"/>
      <c r="C10" s="12">
        <v>7</v>
      </c>
      <c r="D10" s="8" t="s">
        <v>397</v>
      </c>
      <c r="E10" s="36">
        <v>1</v>
      </c>
      <c r="F10" s="3" t="s">
        <v>2</v>
      </c>
      <c r="G10" s="3"/>
      <c r="H10" s="3" t="s">
        <v>2</v>
      </c>
      <c r="I10" s="3"/>
      <c r="J10" s="3"/>
      <c r="K10" s="3" t="s">
        <v>2</v>
      </c>
      <c r="L10" s="3"/>
      <c r="M10" s="3" t="s">
        <v>2</v>
      </c>
      <c r="N10" s="3"/>
      <c r="O10" s="3"/>
      <c r="P10" s="3"/>
      <c r="Q10" s="3"/>
      <c r="R10" s="3"/>
      <c r="S10" s="3"/>
      <c r="T10" s="3"/>
      <c r="U10" s="3"/>
      <c r="V10" s="3" t="s">
        <v>2</v>
      </c>
      <c r="W10" s="3" t="s">
        <v>2</v>
      </c>
      <c r="X10" s="3"/>
      <c r="Y10" s="3"/>
      <c r="Z10" s="3" t="s">
        <v>2</v>
      </c>
      <c r="AA10" s="3"/>
      <c r="AB10" s="3" t="s">
        <v>2</v>
      </c>
      <c r="AC10" s="3"/>
      <c r="AD10" s="3" t="s">
        <v>1184</v>
      </c>
      <c r="AE10" s="3"/>
      <c r="AF10" s="3" t="s">
        <v>2</v>
      </c>
      <c r="AG10" s="4"/>
      <c r="AH10" s="4" t="s">
        <v>2</v>
      </c>
      <c r="AI10" s="4"/>
      <c r="AJ10" s="3" t="s">
        <v>1185</v>
      </c>
      <c r="AK10" s="3">
        <v>228</v>
      </c>
      <c r="AL10" s="3"/>
      <c r="AM10" s="3"/>
      <c r="AN10" s="3" t="s">
        <v>1186</v>
      </c>
      <c r="AO10" s="3" t="s">
        <v>427</v>
      </c>
      <c r="AP10" s="3">
        <v>3</v>
      </c>
      <c r="AQ10" s="3" t="s">
        <v>459</v>
      </c>
      <c r="AR10" s="3" t="s">
        <v>1187</v>
      </c>
      <c r="AS10" s="3" t="s">
        <v>511</v>
      </c>
      <c r="AT10" s="3" t="s">
        <v>2</v>
      </c>
      <c r="AU10" s="3" t="s">
        <v>607</v>
      </c>
      <c r="AV10" s="1"/>
      <c r="AW10" s="1"/>
      <c r="AX10" s="1"/>
    </row>
    <row r="11" spans="1:50" ht="25.5" x14ac:dyDescent="0.2">
      <c r="A11" s="251"/>
      <c r="B11" s="252"/>
      <c r="C11" s="12">
        <v>8</v>
      </c>
      <c r="D11" s="8" t="s">
        <v>398</v>
      </c>
      <c r="E11" s="36">
        <v>1</v>
      </c>
      <c r="F11" s="3" t="s">
        <v>2</v>
      </c>
      <c r="G11" s="3"/>
      <c r="H11" s="3" t="s">
        <v>2</v>
      </c>
      <c r="I11" s="3"/>
      <c r="J11" s="3"/>
      <c r="K11" s="3" t="s">
        <v>2</v>
      </c>
      <c r="L11" s="3"/>
      <c r="M11" s="3" t="s">
        <v>2</v>
      </c>
      <c r="N11" s="3"/>
      <c r="O11" s="3"/>
      <c r="P11" s="3"/>
      <c r="Q11" s="3"/>
      <c r="R11" s="3"/>
      <c r="S11" s="3"/>
      <c r="T11" s="3"/>
      <c r="U11" s="3"/>
      <c r="V11" s="3" t="s">
        <v>2</v>
      </c>
      <c r="W11" s="3" t="s">
        <v>2</v>
      </c>
      <c r="X11" s="3"/>
      <c r="Y11" s="3"/>
      <c r="Z11" s="3" t="s">
        <v>2</v>
      </c>
      <c r="AA11" s="3"/>
      <c r="AB11" s="3" t="s">
        <v>2</v>
      </c>
      <c r="AC11" s="3"/>
      <c r="AD11" s="3" t="s">
        <v>1188</v>
      </c>
      <c r="AE11" s="3"/>
      <c r="AF11" s="3" t="s">
        <v>2</v>
      </c>
      <c r="AG11" s="4"/>
      <c r="AH11" s="4" t="s">
        <v>2</v>
      </c>
      <c r="AI11" s="4"/>
      <c r="AJ11" s="3" t="s">
        <v>1189</v>
      </c>
      <c r="AK11" s="3">
        <v>247</v>
      </c>
      <c r="AL11" s="3" t="s">
        <v>427</v>
      </c>
      <c r="AM11" s="3" t="s">
        <v>2</v>
      </c>
      <c r="AN11" s="3" t="s">
        <v>458</v>
      </c>
      <c r="AO11" s="3" t="s">
        <v>1190</v>
      </c>
      <c r="AP11" s="3">
        <v>8</v>
      </c>
      <c r="AQ11" s="3" t="s">
        <v>430</v>
      </c>
      <c r="AR11" s="3" t="s">
        <v>850</v>
      </c>
      <c r="AS11" s="3" t="s">
        <v>1191</v>
      </c>
      <c r="AT11" s="3" t="s">
        <v>2</v>
      </c>
      <c r="AU11" s="3" t="s">
        <v>607</v>
      </c>
      <c r="AV11" s="1"/>
      <c r="AW11" s="1"/>
      <c r="AX11" s="1"/>
    </row>
    <row r="12" spans="1:50" ht="25.5" x14ac:dyDescent="0.2">
      <c r="A12" s="251"/>
      <c r="B12" s="252"/>
      <c r="C12" s="12">
        <v>9</v>
      </c>
      <c r="D12" s="8" t="s">
        <v>399</v>
      </c>
      <c r="E12" s="36">
        <v>1</v>
      </c>
      <c r="F12" s="3" t="s">
        <v>2</v>
      </c>
      <c r="G12" s="3"/>
      <c r="H12" s="3" t="s">
        <v>2</v>
      </c>
      <c r="I12" s="3"/>
      <c r="J12" s="3"/>
      <c r="K12" s="3" t="s">
        <v>2</v>
      </c>
      <c r="L12" s="3"/>
      <c r="M12" s="3" t="s">
        <v>2</v>
      </c>
      <c r="N12" s="3"/>
      <c r="O12" s="3"/>
      <c r="P12" s="3" t="s">
        <v>2</v>
      </c>
      <c r="Q12" s="3"/>
      <c r="R12" s="3"/>
      <c r="S12" s="3"/>
      <c r="T12" s="3" t="s">
        <v>2</v>
      </c>
      <c r="U12" s="3"/>
      <c r="V12" s="3"/>
      <c r="W12" s="3" t="s">
        <v>2</v>
      </c>
      <c r="X12" s="3"/>
      <c r="Y12" s="3"/>
      <c r="Z12" s="3" t="s">
        <v>2</v>
      </c>
      <c r="AA12" s="3"/>
      <c r="AB12" s="3" t="s">
        <v>2</v>
      </c>
      <c r="AC12" s="3"/>
      <c r="AD12" s="3" t="s">
        <v>1192</v>
      </c>
      <c r="AE12" s="3"/>
      <c r="AF12" s="3" t="s">
        <v>2</v>
      </c>
      <c r="AG12" s="4"/>
      <c r="AH12" s="4"/>
      <c r="AI12" s="4"/>
      <c r="AJ12" s="3" t="s">
        <v>1193</v>
      </c>
      <c r="AK12" s="3">
        <v>239</v>
      </c>
      <c r="AL12" s="3" t="s">
        <v>2</v>
      </c>
      <c r="AM12" s="3" t="s">
        <v>2</v>
      </c>
      <c r="AN12" s="3" t="s">
        <v>1194</v>
      </c>
      <c r="AO12" s="3" t="s">
        <v>1195</v>
      </c>
      <c r="AP12" s="3">
        <v>2</v>
      </c>
      <c r="AQ12" s="3" t="s">
        <v>1196</v>
      </c>
      <c r="AR12" s="3" t="s">
        <v>1197</v>
      </c>
      <c r="AS12" s="3" t="s">
        <v>494</v>
      </c>
      <c r="AT12" s="3" t="s">
        <v>427</v>
      </c>
      <c r="AU12" s="3" t="s">
        <v>607</v>
      </c>
      <c r="AV12" s="1"/>
      <c r="AW12" s="1"/>
      <c r="AX12" s="1"/>
    </row>
    <row r="13" spans="1:50" ht="38.25" x14ac:dyDescent="0.2">
      <c r="A13" s="251"/>
      <c r="B13" s="252"/>
      <c r="C13" s="12">
        <v>10</v>
      </c>
      <c r="D13" s="8" t="s">
        <v>400</v>
      </c>
      <c r="E13" s="36">
        <v>0.8</v>
      </c>
      <c r="F13" s="3" t="s">
        <v>2</v>
      </c>
      <c r="G13" s="3"/>
      <c r="H13" s="3" t="s">
        <v>2</v>
      </c>
      <c r="I13" s="3"/>
      <c r="J13" s="3"/>
      <c r="K13" s="3" t="s">
        <v>2</v>
      </c>
      <c r="L13" s="3"/>
      <c r="M13" s="3" t="s">
        <v>2</v>
      </c>
      <c r="N13" s="3"/>
      <c r="O13" s="3"/>
      <c r="P13" s="3" t="s">
        <v>2</v>
      </c>
      <c r="Q13" s="3"/>
      <c r="R13" s="3"/>
      <c r="S13" s="3"/>
      <c r="T13" s="3"/>
      <c r="U13" s="3"/>
      <c r="V13" s="3"/>
      <c r="W13" s="3" t="s">
        <v>2</v>
      </c>
      <c r="X13" s="3"/>
      <c r="Y13" s="3"/>
      <c r="Z13" s="3" t="s">
        <v>2</v>
      </c>
      <c r="AA13" s="3"/>
      <c r="AB13" s="3" t="s">
        <v>2</v>
      </c>
      <c r="AC13" s="3"/>
      <c r="AD13" s="3" t="s">
        <v>1198</v>
      </c>
      <c r="AE13" s="3" t="s">
        <v>1199</v>
      </c>
      <c r="AF13" s="3" t="s">
        <v>2</v>
      </c>
      <c r="AG13" s="4" t="s">
        <v>2</v>
      </c>
      <c r="AH13" s="4" t="s">
        <v>2</v>
      </c>
      <c r="AI13" s="4"/>
      <c r="AJ13" s="3" t="s">
        <v>1200</v>
      </c>
      <c r="AK13" s="3">
        <v>500</v>
      </c>
      <c r="AL13" s="3"/>
      <c r="AM13" s="3" t="s">
        <v>2</v>
      </c>
      <c r="AN13" s="3" t="s">
        <v>1201</v>
      </c>
      <c r="AO13" s="3" t="s">
        <v>427</v>
      </c>
      <c r="AP13" s="3">
        <v>3</v>
      </c>
      <c r="AQ13" s="3" t="s">
        <v>1202</v>
      </c>
      <c r="AR13" s="3" t="s">
        <v>2</v>
      </c>
      <c r="AS13" s="3" t="s">
        <v>459</v>
      </c>
      <c r="AT13" s="3" t="s">
        <v>427</v>
      </c>
      <c r="AU13" s="3" t="s">
        <v>607</v>
      </c>
      <c r="AV13" s="1"/>
      <c r="AW13" s="1"/>
      <c r="AX13" s="1"/>
    </row>
    <row r="14" spans="1:50" ht="12.75" x14ac:dyDescent="0.2">
      <c r="A14" s="157"/>
      <c r="B14" s="157"/>
      <c r="C14" s="78"/>
      <c r="D14" s="78"/>
      <c r="E14" s="92">
        <f>SUM(E4:E13)</f>
        <v>8.5500000000000007</v>
      </c>
      <c r="F14" s="92">
        <f>COUNTIF(F4:F13,"да")</f>
        <v>9</v>
      </c>
      <c r="G14" s="92">
        <f t="shared" ref="G14:AU14" si="0">COUNTIF(G4:G13,"да")</f>
        <v>0</v>
      </c>
      <c r="H14" s="92">
        <f t="shared" si="0"/>
        <v>9</v>
      </c>
      <c r="I14" s="92">
        <f t="shared" si="0"/>
        <v>0</v>
      </c>
      <c r="J14" s="92">
        <f t="shared" si="0"/>
        <v>0</v>
      </c>
      <c r="K14" s="92">
        <f t="shared" si="0"/>
        <v>6</v>
      </c>
      <c r="L14" s="92">
        <f t="shared" si="0"/>
        <v>0</v>
      </c>
      <c r="M14" s="92">
        <f t="shared" si="0"/>
        <v>8</v>
      </c>
      <c r="N14" s="92">
        <f t="shared" si="0"/>
        <v>0</v>
      </c>
      <c r="O14" s="92">
        <f t="shared" si="0"/>
        <v>1</v>
      </c>
      <c r="P14" s="92">
        <f t="shared" si="0"/>
        <v>2</v>
      </c>
      <c r="Q14" s="92">
        <f t="shared" si="0"/>
        <v>0</v>
      </c>
      <c r="R14" s="92">
        <f t="shared" si="0"/>
        <v>1</v>
      </c>
      <c r="S14" s="92">
        <f t="shared" si="0"/>
        <v>0</v>
      </c>
      <c r="T14" s="92">
        <f t="shared" si="0"/>
        <v>1</v>
      </c>
      <c r="U14" s="92">
        <f t="shared" si="0"/>
        <v>0</v>
      </c>
      <c r="V14" s="92">
        <f t="shared" si="0"/>
        <v>5</v>
      </c>
      <c r="W14" s="92">
        <f t="shared" si="0"/>
        <v>9</v>
      </c>
      <c r="X14" s="92">
        <f t="shared" si="0"/>
        <v>0</v>
      </c>
      <c r="Y14" s="92">
        <f t="shared" si="0"/>
        <v>0</v>
      </c>
      <c r="Z14" s="92">
        <f t="shared" si="0"/>
        <v>7</v>
      </c>
      <c r="AA14" s="92">
        <v>2</v>
      </c>
      <c r="AB14" s="92">
        <f t="shared" si="0"/>
        <v>8</v>
      </c>
      <c r="AC14" s="92">
        <f t="shared" si="0"/>
        <v>0</v>
      </c>
      <c r="AD14" s="92">
        <f t="shared" si="0"/>
        <v>0</v>
      </c>
      <c r="AE14" s="92">
        <f t="shared" si="0"/>
        <v>0</v>
      </c>
      <c r="AF14" s="92">
        <v>9</v>
      </c>
      <c r="AG14" s="95">
        <f t="shared" si="0"/>
        <v>5</v>
      </c>
      <c r="AH14" s="95">
        <f t="shared" si="0"/>
        <v>5</v>
      </c>
      <c r="AI14" s="95">
        <f t="shared" si="0"/>
        <v>0</v>
      </c>
      <c r="AJ14" s="92">
        <f t="shared" si="0"/>
        <v>0</v>
      </c>
      <c r="AK14" s="92">
        <f t="shared" si="0"/>
        <v>0</v>
      </c>
      <c r="AL14" s="92">
        <f t="shared" si="0"/>
        <v>5</v>
      </c>
      <c r="AM14" s="92">
        <f t="shared" si="0"/>
        <v>7</v>
      </c>
      <c r="AN14" s="92">
        <f t="shared" si="0"/>
        <v>0</v>
      </c>
      <c r="AO14" s="92">
        <v>4</v>
      </c>
      <c r="AP14" s="92">
        <f t="shared" si="0"/>
        <v>0</v>
      </c>
      <c r="AQ14" s="92">
        <f t="shared" si="0"/>
        <v>0</v>
      </c>
      <c r="AR14" s="92">
        <v>100</v>
      </c>
      <c r="AS14" s="92">
        <v>100</v>
      </c>
      <c r="AT14" s="92">
        <v>5</v>
      </c>
      <c r="AU14" s="92">
        <f t="shared" si="0"/>
        <v>0</v>
      </c>
    </row>
    <row r="15" spans="1:50" ht="12.75" x14ac:dyDescent="0.2">
      <c r="A15" s="157"/>
      <c r="B15" s="157"/>
      <c r="C15" s="78"/>
      <c r="D15" s="78"/>
      <c r="E15" s="92">
        <f>E14/9*100</f>
        <v>95</v>
      </c>
      <c r="F15" s="92">
        <f>F14/9*100</f>
        <v>100</v>
      </c>
      <c r="G15" s="92">
        <f t="shared" ref="G15:AT15" si="1">G14/9*100</f>
        <v>0</v>
      </c>
      <c r="H15" s="92">
        <f t="shared" si="1"/>
        <v>100</v>
      </c>
      <c r="I15" s="92">
        <f t="shared" si="1"/>
        <v>0</v>
      </c>
      <c r="J15" s="92">
        <f t="shared" si="1"/>
        <v>0</v>
      </c>
      <c r="K15" s="92">
        <f t="shared" si="1"/>
        <v>66.666666666666657</v>
      </c>
      <c r="L15" s="92">
        <f t="shared" si="1"/>
        <v>0</v>
      </c>
      <c r="M15" s="92">
        <f t="shared" si="1"/>
        <v>88.888888888888886</v>
      </c>
      <c r="N15" s="92">
        <f t="shared" si="1"/>
        <v>0</v>
      </c>
      <c r="O15" s="92">
        <f t="shared" si="1"/>
        <v>11.111111111111111</v>
      </c>
      <c r="P15" s="92">
        <f t="shared" si="1"/>
        <v>22.222222222222221</v>
      </c>
      <c r="Q15" s="92">
        <f t="shared" si="1"/>
        <v>0</v>
      </c>
      <c r="R15" s="92">
        <f t="shared" si="1"/>
        <v>11.111111111111111</v>
      </c>
      <c r="S15" s="92">
        <f t="shared" si="1"/>
        <v>0</v>
      </c>
      <c r="T15" s="92">
        <f t="shared" si="1"/>
        <v>11.111111111111111</v>
      </c>
      <c r="U15" s="92">
        <f t="shared" si="1"/>
        <v>0</v>
      </c>
      <c r="V15" s="92">
        <f t="shared" si="1"/>
        <v>55.555555555555557</v>
      </c>
      <c r="W15" s="92">
        <f t="shared" si="1"/>
        <v>100</v>
      </c>
      <c r="X15" s="92">
        <f t="shared" si="1"/>
        <v>0</v>
      </c>
      <c r="Y15" s="92">
        <f t="shared" si="1"/>
        <v>0</v>
      </c>
      <c r="Z15" s="92">
        <f t="shared" si="1"/>
        <v>77.777777777777786</v>
      </c>
      <c r="AA15" s="92">
        <f t="shared" si="1"/>
        <v>22.222222222222221</v>
      </c>
      <c r="AB15" s="92">
        <f t="shared" si="1"/>
        <v>88.888888888888886</v>
      </c>
      <c r="AC15" s="92">
        <f t="shared" si="1"/>
        <v>0</v>
      </c>
      <c r="AD15" s="135" t="s">
        <v>1204</v>
      </c>
      <c r="AE15" s="135" t="s">
        <v>1205</v>
      </c>
      <c r="AF15" s="92">
        <f t="shared" si="1"/>
        <v>100</v>
      </c>
      <c r="AG15" s="95">
        <f t="shared" si="1"/>
        <v>55.555555555555557</v>
      </c>
      <c r="AH15" s="95">
        <f t="shared" si="1"/>
        <v>55.555555555555557</v>
      </c>
      <c r="AI15" s="95">
        <f t="shared" si="1"/>
        <v>0</v>
      </c>
      <c r="AJ15" s="135" t="s">
        <v>1206</v>
      </c>
      <c r="AK15" s="92">
        <f>SUM(AK4:AK13)</f>
        <v>3156</v>
      </c>
      <c r="AL15" s="92">
        <f t="shared" si="1"/>
        <v>55.555555555555557</v>
      </c>
      <c r="AM15" s="92">
        <f t="shared" si="1"/>
        <v>77.777777777777786</v>
      </c>
      <c r="AN15" s="135" t="s">
        <v>1207</v>
      </c>
      <c r="AO15" s="92" t="s">
        <v>1208</v>
      </c>
      <c r="AP15" s="92">
        <f>SUM(AP4:AP13)</f>
        <v>47</v>
      </c>
      <c r="AQ15" s="92" t="s">
        <v>1209</v>
      </c>
      <c r="AR15" s="92" t="s">
        <v>1210</v>
      </c>
      <c r="AS15" s="92" t="s">
        <v>1211</v>
      </c>
      <c r="AT15" s="92">
        <f t="shared" si="1"/>
        <v>55.555555555555557</v>
      </c>
      <c r="AU15" s="92" t="s">
        <v>1212</v>
      </c>
    </row>
  </sheetData>
  <mergeCells count="37">
    <mergeCell ref="A4:A13"/>
    <mergeCell ref="B4:B13"/>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theme="3" tint="-0.249977111117893"/>
  </sheetPr>
  <dimension ref="A1:AX49"/>
  <sheetViews>
    <sheetView workbookViewId="0">
      <pane xSplit="4" ySplit="3" topLeftCell="E19" activePane="bottomRight" state="frozen"/>
      <selection pane="topRight" activeCell="E1" sqref="E1"/>
      <selection pane="bottomLeft" activeCell="A4" sqref="A4"/>
      <selection pane="bottomRight" activeCell="A30" sqref="A30"/>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7.75" customHeight="1" x14ac:dyDescent="0.2">
      <c r="A4" s="251" t="s">
        <v>401</v>
      </c>
      <c r="B4" s="252" t="s">
        <v>402</v>
      </c>
      <c r="C4" s="12">
        <v>1</v>
      </c>
      <c r="D4" s="9" t="s">
        <v>383</v>
      </c>
      <c r="E4" s="36">
        <v>0.89</v>
      </c>
      <c r="F4" s="3" t="s">
        <v>2</v>
      </c>
      <c r="G4" s="3"/>
      <c r="H4" s="3" t="s">
        <v>2</v>
      </c>
      <c r="I4" s="3"/>
      <c r="J4" s="3"/>
      <c r="K4" s="3" t="s">
        <v>2</v>
      </c>
      <c r="L4" s="3"/>
      <c r="M4" s="3" t="s">
        <v>2</v>
      </c>
      <c r="N4" s="3"/>
      <c r="O4" s="3"/>
      <c r="P4" s="3" t="s">
        <v>2</v>
      </c>
      <c r="Q4" s="3"/>
      <c r="R4" s="3"/>
      <c r="S4" s="3"/>
      <c r="T4" s="3"/>
      <c r="U4" s="3"/>
      <c r="V4" s="3"/>
      <c r="W4" s="3" t="s">
        <v>2</v>
      </c>
      <c r="X4" s="3"/>
      <c r="Y4" s="3"/>
      <c r="Z4" s="3" t="s">
        <v>2</v>
      </c>
      <c r="AA4" s="3"/>
      <c r="AB4" s="3" t="s">
        <v>2</v>
      </c>
      <c r="AC4" s="3"/>
      <c r="AD4" s="4" t="s">
        <v>1543</v>
      </c>
      <c r="AE4" s="4"/>
      <c r="AF4" s="3" t="s">
        <v>2</v>
      </c>
      <c r="AG4" s="4" t="s">
        <v>2</v>
      </c>
      <c r="AH4" s="4"/>
      <c r="AI4" s="4"/>
      <c r="AJ4" s="4" t="s">
        <v>1336</v>
      </c>
      <c r="AK4" s="3">
        <v>320</v>
      </c>
      <c r="AL4" s="4" t="s">
        <v>2</v>
      </c>
      <c r="AM4" s="4" t="s">
        <v>2</v>
      </c>
      <c r="AN4" s="4" t="s">
        <v>437</v>
      </c>
      <c r="AO4" s="4" t="s">
        <v>427</v>
      </c>
      <c r="AP4" s="4">
        <v>4</v>
      </c>
      <c r="AQ4" s="4" t="s">
        <v>469</v>
      </c>
      <c r="AR4" s="4" t="s">
        <v>2</v>
      </c>
      <c r="AS4" s="4" t="s">
        <v>1544</v>
      </c>
      <c r="AT4" s="4"/>
      <c r="AU4" s="4" t="s">
        <v>1545</v>
      </c>
      <c r="AV4" s="1"/>
      <c r="AW4" s="1"/>
      <c r="AX4" s="1"/>
    </row>
    <row r="5" spans="1:50" ht="27.75" customHeight="1" x14ac:dyDescent="0.2">
      <c r="A5" s="251"/>
      <c r="B5" s="252"/>
      <c r="C5" s="12">
        <v>2</v>
      </c>
      <c r="D5" s="8" t="s">
        <v>384</v>
      </c>
      <c r="E5" s="36">
        <v>0.91</v>
      </c>
      <c r="F5" s="3" t="s">
        <v>2</v>
      </c>
      <c r="G5" s="3"/>
      <c r="H5" s="3" t="s">
        <v>2</v>
      </c>
      <c r="I5" s="3"/>
      <c r="J5" s="3"/>
      <c r="K5" s="3" t="s">
        <v>2</v>
      </c>
      <c r="L5" s="3"/>
      <c r="M5" s="3" t="s">
        <v>2</v>
      </c>
      <c r="N5" s="3"/>
      <c r="O5" s="3"/>
      <c r="P5" s="3"/>
      <c r="Q5" s="3"/>
      <c r="R5" s="3"/>
      <c r="S5" s="3"/>
      <c r="T5" s="3"/>
      <c r="U5" s="3"/>
      <c r="V5" s="3" t="s">
        <v>2</v>
      </c>
      <c r="W5" s="3" t="s">
        <v>2</v>
      </c>
      <c r="X5" s="3"/>
      <c r="Y5" s="3"/>
      <c r="Z5" s="3" t="s">
        <v>2</v>
      </c>
      <c r="AA5" s="3"/>
      <c r="AB5" s="3" t="s">
        <v>2</v>
      </c>
      <c r="AC5" s="3"/>
      <c r="AD5" s="4" t="s">
        <v>1546</v>
      </c>
      <c r="AE5" s="4"/>
      <c r="AF5" s="3" t="s">
        <v>2</v>
      </c>
      <c r="AG5" s="4" t="s">
        <v>2</v>
      </c>
      <c r="AH5" s="4"/>
      <c r="AI5" s="4"/>
      <c r="AJ5" s="4" t="s">
        <v>1547</v>
      </c>
      <c r="AK5" s="3">
        <v>414</v>
      </c>
      <c r="AL5" s="4" t="s">
        <v>636</v>
      </c>
      <c r="AM5" s="4"/>
      <c r="AN5" s="4" t="s">
        <v>1548</v>
      </c>
      <c r="AO5" s="4" t="s">
        <v>427</v>
      </c>
      <c r="AP5" s="4">
        <v>5</v>
      </c>
      <c r="AQ5" s="4" t="s">
        <v>469</v>
      </c>
      <c r="AR5" s="4" t="s">
        <v>1549</v>
      </c>
      <c r="AS5" s="4" t="s">
        <v>1550</v>
      </c>
      <c r="AT5" s="4" t="s">
        <v>427</v>
      </c>
      <c r="AU5" s="4" t="s">
        <v>550</v>
      </c>
      <c r="AV5" s="1"/>
      <c r="AW5" s="1"/>
      <c r="AX5" s="1"/>
    </row>
    <row r="6" spans="1:50" ht="27.75" customHeight="1" x14ac:dyDescent="0.2">
      <c r="A6" s="251"/>
      <c r="B6" s="252"/>
      <c r="C6" s="12">
        <v>3</v>
      </c>
      <c r="D6" s="8" t="s">
        <v>403</v>
      </c>
      <c r="E6" s="36">
        <v>0.98</v>
      </c>
      <c r="F6" s="3" t="s">
        <v>2</v>
      </c>
      <c r="G6" s="3"/>
      <c r="H6" s="3" t="s">
        <v>2</v>
      </c>
      <c r="I6" s="3"/>
      <c r="J6" s="3"/>
      <c r="K6" s="3" t="s">
        <v>2</v>
      </c>
      <c r="L6" s="3"/>
      <c r="M6" s="3" t="s">
        <v>2</v>
      </c>
      <c r="N6" s="3"/>
      <c r="O6" s="3"/>
      <c r="P6" s="3"/>
      <c r="Q6" s="3"/>
      <c r="R6" s="3"/>
      <c r="S6" s="3"/>
      <c r="T6" s="3"/>
      <c r="U6" s="4" t="s">
        <v>1551</v>
      </c>
      <c r="V6" s="3"/>
      <c r="W6" s="3" t="s">
        <v>2</v>
      </c>
      <c r="X6" s="3"/>
      <c r="Y6" s="3"/>
      <c r="Z6" s="3" t="s">
        <v>2</v>
      </c>
      <c r="AA6" s="3"/>
      <c r="AB6" s="3" t="s">
        <v>2</v>
      </c>
      <c r="AC6" s="3"/>
      <c r="AD6" s="4" t="s">
        <v>1552</v>
      </c>
      <c r="AE6" s="4"/>
      <c r="AF6" s="3" t="s">
        <v>2</v>
      </c>
      <c r="AG6" s="4"/>
      <c r="AH6" s="4" t="s">
        <v>2</v>
      </c>
      <c r="AI6" s="4"/>
      <c r="AJ6" s="4" t="s">
        <v>584</v>
      </c>
      <c r="AK6" s="3">
        <v>30</v>
      </c>
      <c r="AL6" s="4"/>
      <c r="AM6" s="4"/>
      <c r="AN6" s="4" t="s">
        <v>1553</v>
      </c>
      <c r="AO6" s="4" t="s">
        <v>427</v>
      </c>
      <c r="AP6" s="4">
        <v>10</v>
      </c>
      <c r="AQ6" s="4" t="s">
        <v>430</v>
      </c>
      <c r="AR6" s="4" t="s">
        <v>1554</v>
      </c>
      <c r="AS6" s="4" t="s">
        <v>1101</v>
      </c>
      <c r="AT6" s="4" t="s">
        <v>1555</v>
      </c>
      <c r="AU6" s="4" t="s">
        <v>550</v>
      </c>
      <c r="AV6" s="1"/>
      <c r="AW6" s="1"/>
      <c r="AX6" s="1"/>
    </row>
    <row r="7" spans="1:50" ht="27.75" customHeight="1" x14ac:dyDescent="0.2">
      <c r="A7" s="251"/>
      <c r="B7" s="252"/>
      <c r="C7" s="12">
        <v>4</v>
      </c>
      <c r="D7" s="8" t="s">
        <v>404</v>
      </c>
      <c r="E7" s="36">
        <v>0.9</v>
      </c>
      <c r="F7" s="3" t="s">
        <v>2</v>
      </c>
      <c r="G7" s="3"/>
      <c r="H7" s="3" t="s">
        <v>2</v>
      </c>
      <c r="I7" s="3"/>
      <c r="J7" s="3"/>
      <c r="K7" s="3" t="s">
        <v>2</v>
      </c>
      <c r="L7" s="3"/>
      <c r="M7" s="3" t="s">
        <v>2</v>
      </c>
      <c r="N7" s="3"/>
      <c r="O7" s="3"/>
      <c r="P7" s="3"/>
      <c r="Q7" s="3"/>
      <c r="R7" s="3"/>
      <c r="S7" s="3"/>
      <c r="T7" s="3"/>
      <c r="U7" s="3"/>
      <c r="V7" s="3" t="s">
        <v>2</v>
      </c>
      <c r="W7" s="3" t="s">
        <v>2</v>
      </c>
      <c r="X7" s="3"/>
      <c r="Y7" s="3"/>
      <c r="Z7" s="3" t="s">
        <v>2</v>
      </c>
      <c r="AA7" s="3"/>
      <c r="AB7" s="3" t="s">
        <v>2</v>
      </c>
      <c r="AC7" s="3"/>
      <c r="AD7" s="4" t="s">
        <v>1556</v>
      </c>
      <c r="AE7" s="4"/>
      <c r="AF7" s="3" t="s">
        <v>2</v>
      </c>
      <c r="AG7" s="4"/>
      <c r="AH7" s="4" t="s">
        <v>2</v>
      </c>
      <c r="AI7" s="4"/>
      <c r="AJ7" s="4" t="s">
        <v>584</v>
      </c>
      <c r="AK7" s="3">
        <v>350</v>
      </c>
      <c r="AL7" s="4" t="s">
        <v>2</v>
      </c>
      <c r="AM7" s="4" t="s">
        <v>2</v>
      </c>
      <c r="AN7" s="4"/>
      <c r="AO7" s="4" t="s">
        <v>427</v>
      </c>
      <c r="AP7" s="4">
        <v>6</v>
      </c>
      <c r="AQ7" s="4" t="s">
        <v>430</v>
      </c>
      <c r="AR7" s="4" t="s">
        <v>2</v>
      </c>
      <c r="AS7" s="4" t="s">
        <v>1557</v>
      </c>
      <c r="AT7" s="4" t="s">
        <v>1115</v>
      </c>
      <c r="AU7" s="4" t="s">
        <v>550</v>
      </c>
      <c r="AV7" s="1"/>
      <c r="AW7" s="1"/>
      <c r="AX7" s="1"/>
    </row>
    <row r="8" spans="1:50" ht="27.75" customHeight="1" x14ac:dyDescent="0.2">
      <c r="A8" s="251"/>
      <c r="B8" s="252"/>
      <c r="C8" s="12">
        <v>5</v>
      </c>
      <c r="D8" s="8" t="s">
        <v>405</v>
      </c>
      <c r="E8" s="36">
        <v>0.98</v>
      </c>
      <c r="F8" s="3" t="s">
        <v>2</v>
      </c>
      <c r="G8" s="3"/>
      <c r="H8" s="3" t="s">
        <v>2</v>
      </c>
      <c r="I8" s="3"/>
      <c r="J8" s="3"/>
      <c r="K8" s="3" t="s">
        <v>2</v>
      </c>
      <c r="L8" s="3"/>
      <c r="M8" s="3" t="s">
        <v>2</v>
      </c>
      <c r="N8" s="3"/>
      <c r="O8" s="3"/>
      <c r="P8" s="3"/>
      <c r="Q8" s="3"/>
      <c r="R8" s="3"/>
      <c r="S8" s="3"/>
      <c r="T8" s="3"/>
      <c r="U8" s="3"/>
      <c r="V8" s="3" t="s">
        <v>2</v>
      </c>
      <c r="W8" s="3" t="s">
        <v>2</v>
      </c>
      <c r="X8" s="3"/>
      <c r="Y8" s="3"/>
      <c r="Z8" s="3" t="s">
        <v>2</v>
      </c>
      <c r="AA8" s="3"/>
      <c r="AB8" s="3" t="s">
        <v>2</v>
      </c>
      <c r="AC8" s="3"/>
      <c r="AD8" s="4" t="s">
        <v>1558</v>
      </c>
      <c r="AE8" s="4"/>
      <c r="AF8" s="3" t="s">
        <v>2</v>
      </c>
      <c r="AG8" s="4"/>
      <c r="AH8" s="4" t="s">
        <v>2</v>
      </c>
      <c r="AI8" s="4"/>
      <c r="AJ8" s="4" t="s">
        <v>1559</v>
      </c>
      <c r="AK8" s="3">
        <v>396</v>
      </c>
      <c r="AL8" s="4" t="s">
        <v>2</v>
      </c>
      <c r="AM8" s="4" t="s">
        <v>2</v>
      </c>
      <c r="AN8" s="4" t="s">
        <v>1560</v>
      </c>
      <c r="AO8" s="4" t="s">
        <v>1561</v>
      </c>
      <c r="AP8" s="4">
        <v>10</v>
      </c>
      <c r="AQ8" s="4" t="s">
        <v>459</v>
      </c>
      <c r="AR8" s="4" t="s">
        <v>1562</v>
      </c>
      <c r="AS8" s="4" t="s">
        <v>645</v>
      </c>
      <c r="AT8" s="4" t="s">
        <v>427</v>
      </c>
      <c r="AU8" s="4" t="s">
        <v>550</v>
      </c>
      <c r="AV8" s="1"/>
      <c r="AW8" s="1"/>
      <c r="AX8" s="1"/>
    </row>
    <row r="9" spans="1:50" ht="27.75" customHeight="1" x14ac:dyDescent="0.2">
      <c r="A9" s="251"/>
      <c r="B9" s="252"/>
      <c r="C9" s="12">
        <v>6</v>
      </c>
      <c r="D9" s="8" t="s">
        <v>397</v>
      </c>
      <c r="E9" s="36">
        <v>0.93</v>
      </c>
      <c r="F9" s="3" t="s">
        <v>2</v>
      </c>
      <c r="G9" s="3"/>
      <c r="H9" s="3" t="s">
        <v>2</v>
      </c>
      <c r="I9" s="3"/>
      <c r="J9" s="3"/>
      <c r="K9" s="3" t="s">
        <v>2</v>
      </c>
      <c r="L9" s="3"/>
      <c r="M9" s="3" t="s">
        <v>2</v>
      </c>
      <c r="N9" s="3"/>
      <c r="O9" s="3"/>
      <c r="P9" s="3" t="s">
        <v>2</v>
      </c>
      <c r="Q9" s="3"/>
      <c r="R9" s="3"/>
      <c r="S9" s="3"/>
      <c r="T9" s="3"/>
      <c r="U9" s="3"/>
      <c r="V9" s="3"/>
      <c r="W9" s="3" t="s">
        <v>2</v>
      </c>
      <c r="X9" s="3"/>
      <c r="Y9" s="3"/>
      <c r="Z9" s="3" t="s">
        <v>2</v>
      </c>
      <c r="AA9" s="3"/>
      <c r="AB9" s="3" t="s">
        <v>2</v>
      </c>
      <c r="AC9" s="3"/>
      <c r="AD9" s="4" t="s">
        <v>654</v>
      </c>
      <c r="AE9" s="4"/>
      <c r="AF9" s="3" t="s">
        <v>2</v>
      </c>
      <c r="AG9" s="4" t="s">
        <v>2</v>
      </c>
      <c r="AH9" s="4"/>
      <c r="AI9" s="4"/>
      <c r="AJ9" s="4" t="s">
        <v>1563</v>
      </c>
      <c r="AK9" s="3">
        <v>396</v>
      </c>
      <c r="AL9" s="4" t="s">
        <v>2</v>
      </c>
      <c r="AM9" s="4" t="s">
        <v>2</v>
      </c>
      <c r="AN9" s="4" t="s">
        <v>1564</v>
      </c>
      <c r="AO9" s="4" t="s">
        <v>427</v>
      </c>
      <c r="AP9" s="4">
        <v>5</v>
      </c>
      <c r="AQ9" s="4" t="s">
        <v>1565</v>
      </c>
      <c r="AR9" s="4" t="s">
        <v>1566</v>
      </c>
      <c r="AS9" s="4" t="s">
        <v>1567</v>
      </c>
      <c r="AT9" s="4" t="s">
        <v>1568</v>
      </c>
      <c r="AU9" s="4" t="s">
        <v>550</v>
      </c>
      <c r="AV9" s="1"/>
      <c r="AW9" s="1"/>
      <c r="AX9" s="1"/>
    </row>
    <row r="10" spans="1:50" ht="27.75" customHeight="1" x14ac:dyDescent="0.2">
      <c r="A10" s="251"/>
      <c r="B10" s="252"/>
      <c r="C10" s="12">
        <v>7</v>
      </c>
      <c r="D10" s="8" t="s">
        <v>398</v>
      </c>
      <c r="E10" s="36">
        <v>0.96</v>
      </c>
      <c r="F10" s="3" t="s">
        <v>2</v>
      </c>
      <c r="G10" s="3"/>
      <c r="H10" s="3" t="s">
        <v>2</v>
      </c>
      <c r="I10" s="3"/>
      <c r="J10" s="3"/>
      <c r="K10" s="3" t="s">
        <v>2</v>
      </c>
      <c r="L10" s="3"/>
      <c r="M10" s="3" t="s">
        <v>2</v>
      </c>
      <c r="N10" s="3"/>
      <c r="O10" s="3"/>
      <c r="P10" s="3"/>
      <c r="Q10" s="3"/>
      <c r="R10" s="3"/>
      <c r="S10" s="3"/>
      <c r="T10" s="3"/>
      <c r="U10" s="3"/>
      <c r="V10" s="3" t="s">
        <v>2</v>
      </c>
      <c r="W10" s="3" t="s">
        <v>2</v>
      </c>
      <c r="X10" s="3"/>
      <c r="Y10" s="3"/>
      <c r="Z10" s="3" t="s">
        <v>2</v>
      </c>
      <c r="AA10" s="3"/>
      <c r="AB10" s="3" t="s">
        <v>2</v>
      </c>
      <c r="AC10" s="3"/>
      <c r="AD10" s="4" t="s">
        <v>1569</v>
      </c>
      <c r="AE10" s="4"/>
      <c r="AF10" s="3" t="s">
        <v>2</v>
      </c>
      <c r="AG10" s="4"/>
      <c r="AH10" s="4" t="s">
        <v>2</v>
      </c>
      <c r="AI10" s="4"/>
      <c r="AJ10" s="4" t="s">
        <v>1570</v>
      </c>
      <c r="AK10" s="3">
        <v>364</v>
      </c>
      <c r="AL10" s="4" t="s">
        <v>2</v>
      </c>
      <c r="AM10" s="4" t="s">
        <v>2</v>
      </c>
      <c r="AN10" s="4" t="s">
        <v>1571</v>
      </c>
      <c r="AO10" s="4" t="s">
        <v>427</v>
      </c>
      <c r="AP10" s="4">
        <v>8</v>
      </c>
      <c r="AQ10" s="4" t="s">
        <v>1572</v>
      </c>
      <c r="AR10" s="4" t="s">
        <v>1573</v>
      </c>
      <c r="AS10" s="4" t="s">
        <v>1574</v>
      </c>
      <c r="AT10" s="4" t="s">
        <v>1575</v>
      </c>
      <c r="AU10" s="4" t="s">
        <v>550</v>
      </c>
      <c r="AV10" s="1"/>
      <c r="AW10" s="1"/>
      <c r="AX10" s="1"/>
    </row>
    <row r="11" spans="1:50" ht="27.75" customHeight="1" x14ac:dyDescent="0.2">
      <c r="A11" s="251"/>
      <c r="B11" s="252"/>
      <c r="C11" s="12">
        <v>8</v>
      </c>
      <c r="D11" s="8" t="s">
        <v>406</v>
      </c>
      <c r="E11" s="36">
        <v>0.95</v>
      </c>
      <c r="F11" s="3" t="s">
        <v>2</v>
      </c>
      <c r="G11" s="3"/>
      <c r="H11" s="3" t="s">
        <v>2</v>
      </c>
      <c r="I11" s="3"/>
      <c r="J11" s="3"/>
      <c r="K11" s="3" t="s">
        <v>2</v>
      </c>
      <c r="L11" s="3"/>
      <c r="M11" s="3" t="s">
        <v>2</v>
      </c>
      <c r="N11" s="3"/>
      <c r="O11" s="3"/>
      <c r="P11" s="3"/>
      <c r="Q11" s="3"/>
      <c r="R11" s="3"/>
      <c r="S11" s="3"/>
      <c r="T11" s="3"/>
      <c r="U11" s="3"/>
      <c r="V11" s="3" t="s">
        <v>2</v>
      </c>
      <c r="W11" s="3" t="s">
        <v>2</v>
      </c>
      <c r="X11" s="3"/>
      <c r="Y11" s="3"/>
      <c r="Z11" s="3" t="s">
        <v>2</v>
      </c>
      <c r="AA11" s="3"/>
      <c r="AB11" s="3" t="s">
        <v>2</v>
      </c>
      <c r="AC11" s="3"/>
      <c r="AD11" s="4" t="s">
        <v>1576</v>
      </c>
      <c r="AE11" s="4"/>
      <c r="AF11" s="3" t="s">
        <v>2</v>
      </c>
      <c r="AG11" s="4" t="s">
        <v>2</v>
      </c>
      <c r="AH11" s="4"/>
      <c r="AI11" s="4"/>
      <c r="AJ11" s="4" t="s">
        <v>1577</v>
      </c>
      <c r="AK11" s="3">
        <v>392</v>
      </c>
      <c r="AL11" s="4" t="s">
        <v>636</v>
      </c>
      <c r="AM11" s="4" t="s">
        <v>2</v>
      </c>
      <c r="AN11" s="4">
        <v>2016</v>
      </c>
      <c r="AO11" s="4" t="s">
        <v>427</v>
      </c>
      <c r="AP11" s="4">
        <v>10</v>
      </c>
      <c r="AQ11" s="4" t="s">
        <v>1578</v>
      </c>
      <c r="AR11" s="4" t="s">
        <v>1385</v>
      </c>
      <c r="AS11" s="4" t="s">
        <v>1579</v>
      </c>
      <c r="AT11" s="4" t="s">
        <v>1403</v>
      </c>
      <c r="AU11" s="4" t="s">
        <v>550</v>
      </c>
      <c r="AV11" s="1"/>
      <c r="AW11" s="1"/>
      <c r="AX11" s="1"/>
    </row>
    <row r="12" spans="1:50" ht="27.75" customHeight="1" x14ac:dyDescent="0.2">
      <c r="A12" s="251"/>
      <c r="B12" s="252"/>
      <c r="C12" s="12">
        <v>9</v>
      </c>
      <c r="D12" s="8" t="s">
        <v>407</v>
      </c>
      <c r="E12" s="36">
        <v>0.81</v>
      </c>
      <c r="F12" s="3" t="s">
        <v>2</v>
      </c>
      <c r="G12" s="3"/>
      <c r="H12" s="3" t="s">
        <v>2</v>
      </c>
      <c r="I12" s="3"/>
      <c r="J12" s="3"/>
      <c r="K12" s="3" t="s">
        <v>2</v>
      </c>
      <c r="L12" s="3"/>
      <c r="M12" s="3" t="s">
        <v>2</v>
      </c>
      <c r="N12" s="3"/>
      <c r="O12" s="3"/>
      <c r="P12" s="3"/>
      <c r="Q12" s="3"/>
      <c r="R12" s="3"/>
      <c r="S12" s="3"/>
      <c r="T12" s="3"/>
      <c r="U12" s="3"/>
      <c r="V12" s="3"/>
      <c r="W12" s="3" t="s">
        <v>2</v>
      </c>
      <c r="X12" s="3"/>
      <c r="Y12" s="3"/>
      <c r="Z12" s="3" t="s">
        <v>2</v>
      </c>
      <c r="AA12" s="3"/>
      <c r="AB12" s="3" t="s">
        <v>2</v>
      </c>
      <c r="AC12" s="3"/>
      <c r="AD12" s="4" t="s">
        <v>1189</v>
      </c>
      <c r="AE12" s="4" t="s">
        <v>1580</v>
      </c>
      <c r="AF12" s="3"/>
      <c r="AG12" s="4" t="s">
        <v>2</v>
      </c>
      <c r="AH12" s="4"/>
      <c r="AI12" s="4"/>
      <c r="AJ12" s="4" t="s">
        <v>1336</v>
      </c>
      <c r="AK12" s="3">
        <v>272</v>
      </c>
      <c r="AL12" s="4"/>
      <c r="AM12" s="4"/>
      <c r="AN12" s="4">
        <v>2007</v>
      </c>
      <c r="AO12" s="4" t="s">
        <v>427</v>
      </c>
      <c r="AP12" s="4">
        <v>5</v>
      </c>
      <c r="AQ12" s="4" t="s">
        <v>1581</v>
      </c>
      <c r="AR12" s="4" t="s">
        <v>1582</v>
      </c>
      <c r="AS12" s="4" t="s">
        <v>588</v>
      </c>
      <c r="AT12" s="4" t="s">
        <v>427</v>
      </c>
      <c r="AU12" s="4" t="s">
        <v>550</v>
      </c>
      <c r="AV12" s="1"/>
      <c r="AW12" s="1"/>
      <c r="AX12" s="1"/>
    </row>
    <row r="13" spans="1:50" ht="27.75" customHeight="1" x14ac:dyDescent="0.2">
      <c r="A13" s="251"/>
      <c r="B13" s="252"/>
      <c r="C13" s="12">
        <v>10</v>
      </c>
      <c r="D13" s="8" t="s">
        <v>408</v>
      </c>
      <c r="E13" s="36">
        <v>0.89</v>
      </c>
      <c r="F13" s="3" t="s">
        <v>2</v>
      </c>
      <c r="G13" s="3"/>
      <c r="H13" s="3" t="s">
        <v>2</v>
      </c>
      <c r="I13" s="3"/>
      <c r="J13" s="4"/>
      <c r="K13" s="3" t="s">
        <v>2</v>
      </c>
      <c r="L13" s="3"/>
      <c r="M13" s="3"/>
      <c r="N13" s="3"/>
      <c r="O13" s="3" t="s">
        <v>2</v>
      </c>
      <c r="P13" s="3" t="s">
        <v>2</v>
      </c>
      <c r="Q13" s="3"/>
      <c r="R13" s="3"/>
      <c r="S13" s="3"/>
      <c r="T13" s="3"/>
      <c r="U13" s="3"/>
      <c r="V13" s="3"/>
      <c r="W13" s="3" t="s">
        <v>2</v>
      </c>
      <c r="X13" s="3"/>
      <c r="Y13" s="3"/>
      <c r="Z13" s="3" t="s">
        <v>2</v>
      </c>
      <c r="AA13" s="3"/>
      <c r="AB13" s="3" t="s">
        <v>2</v>
      </c>
      <c r="AC13" s="3"/>
      <c r="AD13" s="4" t="s">
        <v>1583</v>
      </c>
      <c r="AE13" s="4"/>
      <c r="AF13" s="3" t="s">
        <v>2</v>
      </c>
      <c r="AG13" s="4" t="s">
        <v>2</v>
      </c>
      <c r="AH13" s="4"/>
      <c r="AI13" s="4"/>
      <c r="AJ13" s="4" t="s">
        <v>1584</v>
      </c>
      <c r="AK13" s="3">
        <v>19</v>
      </c>
      <c r="AL13" s="4" t="s">
        <v>427</v>
      </c>
      <c r="AM13" s="4" t="s">
        <v>1585</v>
      </c>
      <c r="AN13" s="4">
        <v>2013</v>
      </c>
      <c r="AO13" s="4" t="s">
        <v>427</v>
      </c>
      <c r="AP13" s="4">
        <v>6</v>
      </c>
      <c r="AQ13" s="4" t="s">
        <v>1586</v>
      </c>
      <c r="AR13" s="4" t="s">
        <v>1587</v>
      </c>
      <c r="AS13" s="4" t="s">
        <v>645</v>
      </c>
      <c r="AT13" s="4" t="s">
        <v>427</v>
      </c>
      <c r="AU13" s="4" t="s">
        <v>550</v>
      </c>
      <c r="AV13" s="1"/>
      <c r="AW13" s="1"/>
      <c r="AX13" s="1"/>
    </row>
    <row r="14" spans="1:50" ht="27.75" customHeight="1" x14ac:dyDescent="0.2">
      <c r="A14" s="251"/>
      <c r="B14" s="252"/>
      <c r="C14" s="12">
        <v>11</v>
      </c>
      <c r="D14" s="8" t="s">
        <v>409</v>
      </c>
      <c r="E14" s="36">
        <v>0.98</v>
      </c>
      <c r="F14" s="3" t="s">
        <v>2</v>
      </c>
      <c r="G14" s="3"/>
      <c r="H14" s="3" t="s">
        <v>2</v>
      </c>
      <c r="I14" s="3"/>
      <c r="J14" s="3"/>
      <c r="K14" s="3" t="s">
        <v>2</v>
      </c>
      <c r="L14" s="3"/>
      <c r="M14" s="3" t="s">
        <v>2</v>
      </c>
      <c r="N14" s="3"/>
      <c r="O14" s="3"/>
      <c r="P14" s="3"/>
      <c r="Q14" s="3"/>
      <c r="R14" s="3"/>
      <c r="S14" s="3"/>
      <c r="T14" s="3"/>
      <c r="U14" s="3"/>
      <c r="V14" s="3" t="s">
        <v>2</v>
      </c>
      <c r="W14" s="3" t="s">
        <v>2</v>
      </c>
      <c r="X14" s="3"/>
      <c r="Y14" s="3"/>
      <c r="Z14" s="4" t="s">
        <v>1588</v>
      </c>
      <c r="AA14" s="3"/>
      <c r="AB14" s="3" t="s">
        <v>2</v>
      </c>
      <c r="AC14" s="3"/>
      <c r="AD14" s="4" t="s">
        <v>1589</v>
      </c>
      <c r="AE14" s="4"/>
      <c r="AF14" s="3" t="s">
        <v>2</v>
      </c>
      <c r="AG14" s="4" t="s">
        <v>2</v>
      </c>
      <c r="AH14" s="4"/>
      <c r="AI14" s="4"/>
      <c r="AJ14" s="4" t="s">
        <v>1590</v>
      </c>
      <c r="AK14" s="3">
        <v>582</v>
      </c>
      <c r="AL14" s="4" t="s">
        <v>427</v>
      </c>
      <c r="AM14" s="4" t="s">
        <v>427</v>
      </c>
      <c r="AN14" s="4">
        <v>2012</v>
      </c>
      <c r="AO14" s="4" t="s">
        <v>427</v>
      </c>
      <c r="AP14" s="4">
        <v>7</v>
      </c>
      <c r="AQ14" s="4" t="s">
        <v>430</v>
      </c>
      <c r="AR14" s="4" t="s">
        <v>1591</v>
      </c>
      <c r="AS14" s="4" t="s">
        <v>645</v>
      </c>
      <c r="AT14" s="4" t="s">
        <v>427</v>
      </c>
      <c r="AU14" s="4" t="s">
        <v>550</v>
      </c>
      <c r="AV14" s="1"/>
      <c r="AW14" s="1"/>
      <c r="AX14" s="1"/>
    </row>
    <row r="15" spans="1:50" ht="27.75" customHeight="1" x14ac:dyDescent="0.2">
      <c r="A15" s="251"/>
      <c r="B15" s="252"/>
      <c r="C15" s="12">
        <v>12</v>
      </c>
      <c r="D15" s="8" t="s">
        <v>410</v>
      </c>
      <c r="E15" s="36">
        <v>0.81</v>
      </c>
      <c r="F15" s="3" t="s">
        <v>2</v>
      </c>
      <c r="G15" s="3"/>
      <c r="H15" s="3"/>
      <c r="I15" s="3" t="s">
        <v>2</v>
      </c>
      <c r="J15" s="3"/>
      <c r="K15" s="3" t="s">
        <v>2</v>
      </c>
      <c r="L15" s="3"/>
      <c r="M15" s="3"/>
      <c r="N15" s="3"/>
      <c r="O15" s="3" t="s">
        <v>2</v>
      </c>
      <c r="P15" s="3"/>
      <c r="Q15" s="3"/>
      <c r="R15" s="3"/>
      <c r="S15" s="3"/>
      <c r="T15" s="3"/>
      <c r="U15" s="3"/>
      <c r="V15" s="3" t="s">
        <v>2</v>
      </c>
      <c r="W15" s="3" t="s">
        <v>2</v>
      </c>
      <c r="X15" s="3"/>
      <c r="Y15" s="3"/>
      <c r="Z15" s="3" t="s">
        <v>2</v>
      </c>
      <c r="AA15" s="3"/>
      <c r="AB15" s="3" t="s">
        <v>2</v>
      </c>
      <c r="AC15" s="3"/>
      <c r="AD15" s="4"/>
      <c r="AE15" s="4"/>
      <c r="AF15" s="3" t="s">
        <v>1592</v>
      </c>
      <c r="AG15" s="4" t="s">
        <v>2</v>
      </c>
      <c r="AH15" s="4"/>
      <c r="AI15" s="4"/>
      <c r="AJ15" s="4" t="s">
        <v>610</v>
      </c>
      <c r="AK15" s="3">
        <v>403</v>
      </c>
      <c r="AL15" s="4"/>
      <c r="AM15" s="4" t="s">
        <v>427</v>
      </c>
      <c r="AN15" s="4" t="s">
        <v>1593</v>
      </c>
      <c r="AO15" s="4" t="s">
        <v>427</v>
      </c>
      <c r="AP15" s="4">
        <v>9</v>
      </c>
      <c r="AQ15" s="4" t="s">
        <v>1594</v>
      </c>
      <c r="AR15" s="4" t="s">
        <v>2</v>
      </c>
      <c r="AS15" s="4" t="s">
        <v>1595</v>
      </c>
      <c r="AT15" s="4" t="s">
        <v>427</v>
      </c>
      <c r="AU15" s="4" t="s">
        <v>550</v>
      </c>
      <c r="AV15" s="1"/>
      <c r="AW15" s="1"/>
      <c r="AX15" s="1"/>
    </row>
    <row r="16" spans="1:50" ht="27.75" customHeight="1" x14ac:dyDescent="0.2">
      <c r="A16" s="251"/>
      <c r="B16" s="252"/>
      <c r="C16" s="12">
        <v>13</v>
      </c>
      <c r="D16" s="8" t="s">
        <v>411</v>
      </c>
      <c r="E16" s="36">
        <v>0.96</v>
      </c>
      <c r="F16" s="3" t="s">
        <v>2</v>
      </c>
      <c r="G16" s="3"/>
      <c r="H16" s="3" t="s">
        <v>2</v>
      </c>
      <c r="I16" s="3"/>
      <c r="J16" s="3"/>
      <c r="K16" s="3" t="s">
        <v>2</v>
      </c>
      <c r="L16" s="3"/>
      <c r="M16" s="3" t="s">
        <v>2</v>
      </c>
      <c r="N16" s="3"/>
      <c r="O16" s="3"/>
      <c r="P16" s="3"/>
      <c r="Q16" s="3"/>
      <c r="R16" s="3"/>
      <c r="S16" s="3"/>
      <c r="T16" s="3"/>
      <c r="U16" s="3"/>
      <c r="V16" s="3"/>
      <c r="W16" s="3" t="s">
        <v>2</v>
      </c>
      <c r="X16" s="3"/>
      <c r="Y16" s="3"/>
      <c r="Z16" s="3" t="s">
        <v>2</v>
      </c>
      <c r="AA16" s="3"/>
      <c r="AB16" s="3" t="s">
        <v>2</v>
      </c>
      <c r="AC16" s="3"/>
      <c r="AD16" s="4" t="s">
        <v>1492</v>
      </c>
      <c r="AE16" s="4"/>
      <c r="AF16" s="3" t="s">
        <v>2</v>
      </c>
      <c r="AG16" s="4"/>
      <c r="AH16" s="4" t="s">
        <v>2</v>
      </c>
      <c r="AI16" s="4"/>
      <c r="AJ16" s="4" t="s">
        <v>1596</v>
      </c>
      <c r="AK16" s="3">
        <v>470</v>
      </c>
      <c r="AL16" s="4" t="s">
        <v>2</v>
      </c>
      <c r="AM16" s="4" t="s">
        <v>2</v>
      </c>
      <c r="AN16" s="4" t="s">
        <v>1597</v>
      </c>
      <c r="AO16" s="4" t="s">
        <v>427</v>
      </c>
      <c r="AP16" s="4">
        <v>8</v>
      </c>
      <c r="AQ16" s="4" t="s">
        <v>459</v>
      </c>
      <c r="AR16" s="4" t="s">
        <v>853</v>
      </c>
      <c r="AS16" s="4" t="s">
        <v>1598</v>
      </c>
      <c r="AT16" s="4" t="s">
        <v>427</v>
      </c>
      <c r="AU16" s="4" t="s">
        <v>550</v>
      </c>
      <c r="AV16" s="1"/>
      <c r="AW16" s="1"/>
      <c r="AX16" s="1"/>
    </row>
    <row r="17" spans="1:50" ht="27.75" customHeight="1" x14ac:dyDescent="0.2">
      <c r="A17" s="251"/>
      <c r="B17" s="252"/>
      <c r="C17" s="12">
        <v>14</v>
      </c>
      <c r="D17" s="8" t="s">
        <v>412</v>
      </c>
      <c r="E17" s="36">
        <v>0.98</v>
      </c>
      <c r="F17" s="3" t="s">
        <v>2</v>
      </c>
      <c r="G17" s="3"/>
      <c r="H17" s="3" t="s">
        <v>2</v>
      </c>
      <c r="I17" s="3"/>
      <c r="J17" s="3"/>
      <c r="K17" s="3" t="s">
        <v>2</v>
      </c>
      <c r="L17" s="3"/>
      <c r="M17" s="3" t="s">
        <v>2</v>
      </c>
      <c r="N17" s="3"/>
      <c r="O17" s="3"/>
      <c r="P17" s="3"/>
      <c r="Q17" s="3"/>
      <c r="R17" s="3"/>
      <c r="S17" s="3"/>
      <c r="T17" s="3"/>
      <c r="U17" s="3"/>
      <c r="V17" s="3" t="s">
        <v>2</v>
      </c>
      <c r="W17" s="3" t="s">
        <v>2</v>
      </c>
      <c r="X17" s="3"/>
      <c r="Y17" s="3"/>
      <c r="Z17" s="3" t="s">
        <v>2</v>
      </c>
      <c r="AA17" s="3"/>
      <c r="AB17" s="3" t="s">
        <v>2</v>
      </c>
      <c r="AC17" s="3"/>
      <c r="AD17" s="4" t="s">
        <v>1599</v>
      </c>
      <c r="AE17" s="4"/>
      <c r="AF17" s="3" t="s">
        <v>2</v>
      </c>
      <c r="AG17" s="4"/>
      <c r="AH17" s="4" t="s">
        <v>2</v>
      </c>
      <c r="AI17" s="4"/>
      <c r="AJ17" s="4"/>
      <c r="AK17" s="3">
        <v>645</v>
      </c>
      <c r="AL17" s="4"/>
      <c r="AM17" s="4"/>
      <c r="AN17" s="4"/>
      <c r="AO17" s="4" t="s">
        <v>427</v>
      </c>
      <c r="AP17" s="4">
        <v>12</v>
      </c>
      <c r="AQ17" s="4" t="s">
        <v>1600</v>
      </c>
      <c r="AR17" s="4">
        <v>4</v>
      </c>
      <c r="AS17" s="4" t="s">
        <v>1601</v>
      </c>
      <c r="AT17" s="4" t="s">
        <v>2</v>
      </c>
      <c r="AU17" s="4" t="s">
        <v>550</v>
      </c>
      <c r="AV17" s="1"/>
      <c r="AW17" s="1"/>
      <c r="AX17" s="1"/>
    </row>
    <row r="18" spans="1:50" ht="27.75" customHeight="1" x14ac:dyDescent="0.2">
      <c r="A18" s="251"/>
      <c r="B18" s="252"/>
      <c r="C18" s="12">
        <v>15</v>
      </c>
      <c r="D18" s="8" t="s">
        <v>413</v>
      </c>
      <c r="E18" s="36">
        <v>0.96</v>
      </c>
      <c r="F18" s="3" t="s">
        <v>2</v>
      </c>
      <c r="G18" s="3"/>
      <c r="H18" s="3" t="s">
        <v>2</v>
      </c>
      <c r="I18" s="3"/>
      <c r="J18" s="3"/>
      <c r="K18" s="3" t="s">
        <v>2</v>
      </c>
      <c r="L18" s="3"/>
      <c r="M18" s="3" t="s">
        <v>2</v>
      </c>
      <c r="N18" s="3"/>
      <c r="O18" s="3"/>
      <c r="P18" s="3" t="s">
        <v>2</v>
      </c>
      <c r="Q18" s="3"/>
      <c r="R18" s="3"/>
      <c r="S18" s="3"/>
      <c r="T18" s="3" t="s">
        <v>2</v>
      </c>
      <c r="U18" s="3"/>
      <c r="V18" s="3"/>
      <c r="W18" s="3" t="s">
        <v>2</v>
      </c>
      <c r="X18" s="3"/>
      <c r="Y18" s="3"/>
      <c r="Z18" s="3" t="s">
        <v>2</v>
      </c>
      <c r="AA18" s="3"/>
      <c r="AB18" s="3"/>
      <c r="AC18" s="3"/>
      <c r="AD18" s="4" t="s">
        <v>1602</v>
      </c>
      <c r="AE18" s="4" t="s">
        <v>1603</v>
      </c>
      <c r="AF18" s="3" t="s">
        <v>2</v>
      </c>
      <c r="AG18" s="4" t="s">
        <v>2</v>
      </c>
      <c r="AH18" s="4"/>
      <c r="AI18" s="4"/>
      <c r="AJ18" s="4" t="s">
        <v>1604</v>
      </c>
      <c r="AK18" s="3">
        <v>28</v>
      </c>
      <c r="AL18" s="4" t="s">
        <v>427</v>
      </c>
      <c r="AM18" s="4" t="s">
        <v>427</v>
      </c>
      <c r="AN18" s="4" t="s">
        <v>1605</v>
      </c>
      <c r="AO18" s="4" t="s">
        <v>1606</v>
      </c>
      <c r="AP18" s="4">
        <v>8</v>
      </c>
      <c r="AQ18" s="4" t="s">
        <v>469</v>
      </c>
      <c r="AR18" s="4" t="s">
        <v>1607</v>
      </c>
      <c r="AS18" s="4" t="s">
        <v>1608</v>
      </c>
      <c r="AT18" s="4" t="s">
        <v>1609</v>
      </c>
      <c r="AU18" s="4" t="s">
        <v>550</v>
      </c>
      <c r="AV18" s="1"/>
      <c r="AW18" s="1"/>
      <c r="AX18" s="1"/>
    </row>
    <row r="19" spans="1:50" ht="27.75" customHeight="1" x14ac:dyDescent="0.2">
      <c r="A19" s="251"/>
      <c r="B19" s="252"/>
      <c r="C19" s="12">
        <v>16</v>
      </c>
      <c r="D19" s="8" t="s">
        <v>414</v>
      </c>
      <c r="E19" s="36">
        <v>0.99</v>
      </c>
      <c r="F19" s="3" t="s">
        <v>2</v>
      </c>
      <c r="G19" s="3"/>
      <c r="H19" s="3" t="s">
        <v>2</v>
      </c>
      <c r="I19" s="3"/>
      <c r="J19" s="3"/>
      <c r="K19" s="3" t="s">
        <v>2</v>
      </c>
      <c r="L19" s="3"/>
      <c r="M19" s="3" t="s">
        <v>2</v>
      </c>
      <c r="N19" s="3"/>
      <c r="O19" s="3"/>
      <c r="P19" s="3"/>
      <c r="Q19" s="3"/>
      <c r="R19" s="3"/>
      <c r="S19" s="3"/>
      <c r="T19" s="3"/>
      <c r="U19" s="3"/>
      <c r="V19" s="3" t="s">
        <v>2</v>
      </c>
      <c r="W19" s="3" t="s">
        <v>2</v>
      </c>
      <c r="X19" s="3"/>
      <c r="Y19" s="3"/>
      <c r="Z19" s="3" t="s">
        <v>2</v>
      </c>
      <c r="AA19" s="3"/>
      <c r="AB19" s="3" t="s">
        <v>2</v>
      </c>
      <c r="AC19" s="3"/>
      <c r="AD19" s="4" t="s">
        <v>1546</v>
      </c>
      <c r="AE19" s="4"/>
      <c r="AF19" s="3" t="s">
        <v>2</v>
      </c>
      <c r="AG19" s="4" t="s">
        <v>2</v>
      </c>
      <c r="AH19" s="4"/>
      <c r="AI19" s="4"/>
      <c r="AJ19" s="4" t="s">
        <v>602</v>
      </c>
      <c r="AK19" s="3"/>
      <c r="AL19" s="4" t="s">
        <v>636</v>
      </c>
      <c r="AM19" s="4"/>
      <c r="AN19" s="4"/>
      <c r="AO19" s="4" t="s">
        <v>427</v>
      </c>
      <c r="AP19" s="4">
        <v>5</v>
      </c>
      <c r="AQ19" s="4" t="s">
        <v>469</v>
      </c>
      <c r="AR19" s="4" t="s">
        <v>2</v>
      </c>
      <c r="AS19" s="4" t="s">
        <v>2</v>
      </c>
      <c r="AT19" s="4" t="s">
        <v>427</v>
      </c>
      <c r="AU19" s="4" t="s">
        <v>550</v>
      </c>
      <c r="AV19" s="1"/>
      <c r="AW19" s="1"/>
      <c r="AX19" s="1"/>
    </row>
    <row r="20" spans="1:50" ht="27.75" customHeight="1" x14ac:dyDescent="0.2">
      <c r="A20" s="251"/>
      <c r="B20" s="252"/>
      <c r="C20" s="12">
        <v>17</v>
      </c>
      <c r="D20" s="8" t="s">
        <v>415</v>
      </c>
      <c r="E20" s="36">
        <v>0.99</v>
      </c>
      <c r="F20" s="3" t="s">
        <v>2</v>
      </c>
      <c r="G20" s="3"/>
      <c r="H20" s="3" t="s">
        <v>2</v>
      </c>
      <c r="I20" s="3"/>
      <c r="J20" s="3"/>
      <c r="K20" s="3" t="s">
        <v>2</v>
      </c>
      <c r="L20" s="3"/>
      <c r="M20" s="3" t="s">
        <v>2</v>
      </c>
      <c r="N20" s="3"/>
      <c r="O20" s="3"/>
      <c r="P20" s="3"/>
      <c r="Q20" s="3"/>
      <c r="R20" s="3"/>
      <c r="S20" s="3"/>
      <c r="T20" s="3"/>
      <c r="U20" s="3"/>
      <c r="V20" s="3" t="s">
        <v>2</v>
      </c>
      <c r="W20" s="3" t="s">
        <v>2</v>
      </c>
      <c r="X20" s="3"/>
      <c r="Y20" s="3"/>
      <c r="Z20" s="3" t="s">
        <v>2</v>
      </c>
      <c r="AA20" s="3"/>
      <c r="AB20" s="3" t="s">
        <v>2</v>
      </c>
      <c r="AC20" s="3"/>
      <c r="AD20" s="4" t="s">
        <v>1610</v>
      </c>
      <c r="AE20" s="4"/>
      <c r="AF20" s="3" t="s">
        <v>2</v>
      </c>
      <c r="AG20" s="4" t="s">
        <v>2</v>
      </c>
      <c r="AH20" s="4"/>
      <c r="AI20" s="4"/>
      <c r="AJ20" s="4" t="s">
        <v>509</v>
      </c>
      <c r="AK20" s="3"/>
      <c r="AL20" s="4" t="s">
        <v>427</v>
      </c>
      <c r="AM20" s="4" t="s">
        <v>427</v>
      </c>
      <c r="AN20" s="4"/>
      <c r="AO20" s="4" t="s">
        <v>2</v>
      </c>
      <c r="AP20" s="4">
        <v>8</v>
      </c>
      <c r="AQ20" s="4" t="s">
        <v>469</v>
      </c>
      <c r="AR20" s="4" t="s">
        <v>2</v>
      </c>
      <c r="AS20" s="4" t="s">
        <v>2</v>
      </c>
      <c r="AT20" s="4" t="s">
        <v>2</v>
      </c>
      <c r="AU20" s="4" t="s">
        <v>1611</v>
      </c>
      <c r="AV20" s="1"/>
      <c r="AW20" s="1"/>
      <c r="AX20" s="1"/>
    </row>
    <row r="21" spans="1:50" ht="27.75" customHeight="1" x14ac:dyDescent="0.2">
      <c r="A21" s="251"/>
      <c r="B21" s="252"/>
      <c r="C21" s="12">
        <v>18</v>
      </c>
      <c r="D21" s="8" t="s">
        <v>416</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4"/>
      <c r="AH21" s="4"/>
      <c r="AI21" s="4"/>
      <c r="AJ21" s="3"/>
      <c r="AK21" s="3"/>
      <c r="AL21" s="3"/>
      <c r="AM21" s="3"/>
      <c r="AN21" s="3"/>
      <c r="AO21" s="3"/>
      <c r="AP21" s="3"/>
      <c r="AQ21" s="3"/>
      <c r="AR21" s="3"/>
      <c r="AS21" s="3"/>
      <c r="AT21" s="3"/>
      <c r="AU21" s="3"/>
      <c r="AV21" s="1"/>
      <c r="AW21" s="1"/>
      <c r="AX21" s="1"/>
    </row>
    <row r="22" spans="1:50" ht="27.75" customHeight="1" x14ac:dyDescent="0.2">
      <c r="A22" s="188"/>
      <c r="B22" s="188"/>
      <c r="C22" s="189"/>
      <c r="D22" s="189"/>
      <c r="E22" s="189">
        <f>SUM(E4:E21)</f>
        <v>15.870000000000005</v>
      </c>
      <c r="F22" s="189">
        <f>COUNTIF(F4:F21,"да")</f>
        <v>17</v>
      </c>
      <c r="G22" s="189">
        <f t="shared" ref="G22:AS22" si="0">COUNTIF(G4:G21,"да")</f>
        <v>0</v>
      </c>
      <c r="H22" s="189">
        <f t="shared" si="0"/>
        <v>16</v>
      </c>
      <c r="I22" s="189">
        <f t="shared" si="0"/>
        <v>1</v>
      </c>
      <c r="J22" s="189">
        <f t="shared" si="0"/>
        <v>0</v>
      </c>
      <c r="K22" s="189">
        <f t="shared" si="0"/>
        <v>17</v>
      </c>
      <c r="L22" s="189">
        <f t="shared" si="0"/>
        <v>0</v>
      </c>
      <c r="M22" s="189">
        <f t="shared" si="0"/>
        <v>15</v>
      </c>
      <c r="N22" s="189">
        <f t="shared" si="0"/>
        <v>0</v>
      </c>
      <c r="O22" s="189">
        <f t="shared" si="0"/>
        <v>2</v>
      </c>
      <c r="P22" s="189">
        <f t="shared" si="0"/>
        <v>4</v>
      </c>
      <c r="Q22" s="189">
        <f t="shared" si="0"/>
        <v>0</v>
      </c>
      <c r="R22" s="189">
        <f t="shared" si="0"/>
        <v>0</v>
      </c>
      <c r="S22" s="189">
        <f t="shared" si="0"/>
        <v>0</v>
      </c>
      <c r="T22" s="189">
        <f t="shared" si="0"/>
        <v>1</v>
      </c>
      <c r="U22" s="189">
        <f t="shared" si="0"/>
        <v>0</v>
      </c>
      <c r="V22" s="189">
        <f t="shared" si="0"/>
        <v>10</v>
      </c>
      <c r="W22" s="189">
        <f t="shared" si="0"/>
        <v>17</v>
      </c>
      <c r="X22" s="189">
        <f t="shared" si="0"/>
        <v>0</v>
      </c>
      <c r="Y22" s="189">
        <f t="shared" si="0"/>
        <v>0</v>
      </c>
      <c r="Z22" s="189">
        <f t="shared" si="0"/>
        <v>16</v>
      </c>
      <c r="AA22" s="189">
        <f t="shared" si="0"/>
        <v>0</v>
      </c>
      <c r="AB22" s="189">
        <f t="shared" si="0"/>
        <v>16</v>
      </c>
      <c r="AC22" s="189">
        <f t="shared" si="0"/>
        <v>0</v>
      </c>
      <c r="AD22" s="189">
        <f t="shared" si="0"/>
        <v>0</v>
      </c>
      <c r="AE22" s="189">
        <f t="shared" si="0"/>
        <v>0</v>
      </c>
      <c r="AF22" s="189">
        <v>16</v>
      </c>
      <c r="AG22" s="190">
        <f t="shared" si="0"/>
        <v>11</v>
      </c>
      <c r="AH22" s="190">
        <f t="shared" si="0"/>
        <v>6</v>
      </c>
      <c r="AI22" s="190">
        <f t="shared" si="0"/>
        <v>0</v>
      </c>
      <c r="AJ22" s="189">
        <f t="shared" si="0"/>
        <v>0</v>
      </c>
      <c r="AK22" s="189">
        <f t="shared" si="0"/>
        <v>0</v>
      </c>
      <c r="AL22" s="189">
        <v>9</v>
      </c>
      <c r="AM22" s="189">
        <f t="shared" si="0"/>
        <v>7</v>
      </c>
      <c r="AN22" s="189">
        <f t="shared" si="0"/>
        <v>0</v>
      </c>
      <c r="AO22" s="189">
        <v>3</v>
      </c>
      <c r="AP22" s="189">
        <f t="shared" si="0"/>
        <v>0</v>
      </c>
      <c r="AQ22" s="189">
        <f t="shared" si="0"/>
        <v>0</v>
      </c>
      <c r="AR22" s="189">
        <f t="shared" si="0"/>
        <v>5</v>
      </c>
      <c r="AS22" s="189">
        <f t="shared" si="0"/>
        <v>2</v>
      </c>
      <c r="AT22" s="189">
        <v>5</v>
      </c>
      <c r="AU22" s="189" t="s">
        <v>1693</v>
      </c>
    </row>
    <row r="23" spans="1:50" ht="27.75" customHeight="1" x14ac:dyDescent="0.2">
      <c r="A23" s="188"/>
      <c r="B23" s="188"/>
      <c r="C23" s="189"/>
      <c r="D23" s="189"/>
      <c r="E23" s="189">
        <f>E22/17*100</f>
        <v>93.352941176470623</v>
      </c>
      <c r="F23" s="189">
        <f>F22/17*100</f>
        <v>100</v>
      </c>
      <c r="G23" s="189">
        <f t="shared" ref="G23:AT23" si="1">G22/17*100</f>
        <v>0</v>
      </c>
      <c r="H23" s="189">
        <f t="shared" si="1"/>
        <v>94.117647058823522</v>
      </c>
      <c r="I23" s="189">
        <f t="shared" si="1"/>
        <v>5.8823529411764701</v>
      </c>
      <c r="J23" s="189">
        <f t="shared" si="1"/>
        <v>0</v>
      </c>
      <c r="K23" s="189">
        <f t="shared" si="1"/>
        <v>100</v>
      </c>
      <c r="L23" s="189">
        <f t="shared" si="1"/>
        <v>0</v>
      </c>
      <c r="M23" s="189">
        <f t="shared" si="1"/>
        <v>88.235294117647058</v>
      </c>
      <c r="N23" s="189">
        <f t="shared" si="1"/>
        <v>0</v>
      </c>
      <c r="O23" s="189">
        <f t="shared" si="1"/>
        <v>11.76470588235294</v>
      </c>
      <c r="P23" s="189">
        <f t="shared" si="1"/>
        <v>23.52941176470588</v>
      </c>
      <c r="Q23" s="189">
        <f t="shared" si="1"/>
        <v>0</v>
      </c>
      <c r="R23" s="189">
        <f t="shared" si="1"/>
        <v>0</v>
      </c>
      <c r="S23" s="189">
        <f t="shared" si="1"/>
        <v>0</v>
      </c>
      <c r="T23" s="189">
        <f t="shared" si="1"/>
        <v>5.8823529411764701</v>
      </c>
      <c r="U23" s="189">
        <f t="shared" si="1"/>
        <v>0</v>
      </c>
      <c r="V23" s="189">
        <f t="shared" si="1"/>
        <v>58.82352941176471</v>
      </c>
      <c r="W23" s="189">
        <f t="shared" si="1"/>
        <v>100</v>
      </c>
      <c r="X23" s="189">
        <f t="shared" si="1"/>
        <v>0</v>
      </c>
      <c r="Y23" s="189">
        <f t="shared" si="1"/>
        <v>0</v>
      </c>
      <c r="Z23" s="189">
        <f t="shared" si="1"/>
        <v>94.117647058823522</v>
      </c>
      <c r="AA23" s="189">
        <f t="shared" si="1"/>
        <v>0</v>
      </c>
      <c r="AB23" s="189">
        <f t="shared" si="1"/>
        <v>94.117647058823522</v>
      </c>
      <c r="AC23" s="189">
        <f t="shared" si="1"/>
        <v>0</v>
      </c>
      <c r="AD23" s="63" t="s">
        <v>1686</v>
      </c>
      <c r="AE23" s="63" t="s">
        <v>1687</v>
      </c>
      <c r="AF23" s="189">
        <f t="shared" si="1"/>
        <v>94.117647058823522</v>
      </c>
      <c r="AG23" s="190">
        <f t="shared" si="1"/>
        <v>64.705882352941174</v>
      </c>
      <c r="AH23" s="190">
        <f t="shared" si="1"/>
        <v>35.294117647058826</v>
      </c>
      <c r="AI23" s="190">
        <f t="shared" si="1"/>
        <v>0</v>
      </c>
      <c r="AJ23" s="63" t="s">
        <v>1688</v>
      </c>
      <c r="AK23" s="189">
        <f>SUM(AK4:AK21)</f>
        <v>5081</v>
      </c>
      <c r="AL23" s="189">
        <f t="shared" si="1"/>
        <v>52.941176470588239</v>
      </c>
      <c r="AM23" s="189">
        <f t="shared" si="1"/>
        <v>41.17647058823529</v>
      </c>
      <c r="AN23" s="63" t="s">
        <v>1689</v>
      </c>
      <c r="AO23" s="189">
        <f t="shared" si="1"/>
        <v>17.647058823529413</v>
      </c>
      <c r="AP23" s="189">
        <f>SUM(AP4:AP21)</f>
        <v>126</v>
      </c>
      <c r="AQ23" s="63" t="s">
        <v>1690</v>
      </c>
      <c r="AR23" s="63" t="s">
        <v>1691</v>
      </c>
      <c r="AS23" s="63" t="s">
        <v>1692</v>
      </c>
      <c r="AT23" s="189">
        <f t="shared" si="1"/>
        <v>29.411764705882355</v>
      </c>
      <c r="AU23" s="189" t="s">
        <v>1693</v>
      </c>
    </row>
    <row r="24" spans="1:50" ht="27.75" customHeight="1" x14ac:dyDescent="0.2"/>
    <row r="25" spans="1:50" ht="27.75" customHeight="1" x14ac:dyDescent="0.2">
      <c r="H25" s="2">
        <v>94.117647058823522</v>
      </c>
    </row>
    <row r="26" spans="1:50" ht="27.75" customHeight="1" x14ac:dyDescent="0.2"/>
    <row r="27" spans="1:50" ht="27.75" customHeight="1" x14ac:dyDescent="0.2"/>
    <row r="28" spans="1:50" ht="27.75" customHeight="1" x14ac:dyDescent="0.2"/>
    <row r="29" spans="1:50" ht="27.75" customHeight="1" x14ac:dyDescent="0.2"/>
    <row r="30" spans="1:50" ht="27.75" customHeight="1" x14ac:dyDescent="0.2"/>
    <row r="31" spans="1:50" ht="27.75" customHeight="1" x14ac:dyDescent="0.2"/>
    <row r="32" spans="1:50" ht="27.75" customHeight="1" x14ac:dyDescent="0.2"/>
    <row r="33" ht="27.75" customHeight="1" x14ac:dyDescent="0.2"/>
    <row r="34" ht="27.75" customHeight="1" x14ac:dyDescent="0.2"/>
    <row r="35" ht="27.75" customHeight="1" x14ac:dyDescent="0.2"/>
    <row r="36" ht="27.75" customHeight="1" x14ac:dyDescent="0.2"/>
    <row r="37" ht="27.75" customHeight="1" x14ac:dyDescent="0.2"/>
    <row r="38" ht="27.75" customHeight="1" x14ac:dyDescent="0.2"/>
    <row r="39" ht="27.75" customHeight="1" x14ac:dyDescent="0.2"/>
    <row r="40" ht="27.75" customHeight="1" x14ac:dyDescent="0.2"/>
    <row r="41" ht="27.75" customHeight="1" x14ac:dyDescent="0.2"/>
    <row r="42" ht="27.75" customHeight="1" x14ac:dyDescent="0.2"/>
    <row r="43" ht="27.75" customHeight="1" x14ac:dyDescent="0.2"/>
    <row r="44" ht="27.75" customHeight="1" x14ac:dyDescent="0.2"/>
    <row r="45" ht="27.75" customHeight="1" x14ac:dyDescent="0.2"/>
    <row r="46" ht="27.75" customHeight="1" x14ac:dyDescent="0.2"/>
    <row r="47" ht="27.75" customHeight="1" x14ac:dyDescent="0.2"/>
    <row r="48" ht="27.75" customHeight="1" x14ac:dyDescent="0.2"/>
    <row r="49" ht="27.75" customHeight="1" x14ac:dyDescent="0.2"/>
  </sheetData>
  <mergeCells count="37">
    <mergeCell ref="A4:A21"/>
    <mergeCell ref="B4:B21"/>
    <mergeCell ref="A1:D3"/>
    <mergeCell ref="W1:Y1"/>
    <mergeCell ref="Z1:AA1"/>
    <mergeCell ref="H2:J2"/>
    <mergeCell ref="K2:L2"/>
    <mergeCell ref="M2:O2"/>
    <mergeCell ref="P2:V2"/>
    <mergeCell ref="F1:G1"/>
    <mergeCell ref="H1:J1"/>
    <mergeCell ref="K1:L1"/>
    <mergeCell ref="M1:O1"/>
    <mergeCell ref="P1:V1"/>
    <mergeCell ref="AB1:AC1"/>
    <mergeCell ref="AG1:AI1"/>
    <mergeCell ref="E2:E3"/>
    <mergeCell ref="F2:G2"/>
    <mergeCell ref="AU2:AU3"/>
    <mergeCell ref="AR2:AR3"/>
    <mergeCell ref="AS2:AS3"/>
    <mergeCell ref="AT2:AT3"/>
    <mergeCell ref="AF2:AF3"/>
    <mergeCell ref="W2:Y2"/>
    <mergeCell ref="Z2:AA2"/>
    <mergeCell ref="AB2:AC2"/>
    <mergeCell ref="AD2:AD3"/>
    <mergeCell ref="AE2:AE3"/>
    <mergeCell ref="AO2:AO3"/>
    <mergeCell ref="AP2:AP3"/>
    <mergeCell ref="AQ2:AQ3"/>
    <mergeCell ref="AG2:AI2"/>
    <mergeCell ref="AJ2:AJ3"/>
    <mergeCell ref="AK2:AK3"/>
    <mergeCell ref="AL2:AL3"/>
    <mergeCell ref="AM2:AM3"/>
    <mergeCell ref="AN2:AN3"/>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92D050"/>
  </sheetPr>
  <dimension ref="A1:AX14"/>
  <sheetViews>
    <sheetView topLeftCell="T1" workbookViewId="0">
      <selection activeCell="U26" sqref="U26"/>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18.140625" style="2" customWidth="1"/>
    <col min="6" max="6" width="10" style="2" customWidth="1"/>
    <col min="7" max="7" width="11.28515625" style="7" customWidth="1"/>
    <col min="8" max="10" width="8.85546875" style="2" customWidth="1"/>
    <col min="11" max="11" width="9.42578125" style="7" customWidth="1"/>
    <col min="12" max="12" width="9.5703125" style="2" customWidth="1"/>
    <col min="13" max="15" width="9.140625" style="2"/>
    <col min="16" max="24" width="5.140625" style="2" customWidth="1"/>
    <col min="25" max="29" width="9.140625" style="2"/>
    <col min="30" max="36" width="9.140625" style="7"/>
    <col min="37" max="39" width="9.140625" style="2"/>
    <col min="40" max="40" width="9.140625" style="7"/>
    <col min="41" max="41" width="9.140625" style="54"/>
    <col min="42" max="42" width="9.140625" style="2"/>
    <col min="43" max="47" width="9.140625" style="7"/>
    <col min="48" max="50" width="9.140625" style="2"/>
    <col min="51" max="16384" width="9.140625" style="1"/>
  </cols>
  <sheetData>
    <row r="1" spans="1:50" s="17" customFormat="1" ht="45.75" customHeight="1" x14ac:dyDescent="0.25">
      <c r="A1" s="250"/>
      <c r="B1" s="250"/>
      <c r="C1" s="250"/>
      <c r="D1" s="250"/>
      <c r="E1" s="33">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34">
        <v>10</v>
      </c>
      <c r="AE1" s="34">
        <v>11</v>
      </c>
      <c r="AF1" s="34">
        <v>12</v>
      </c>
      <c r="AG1" s="239">
        <v>13</v>
      </c>
      <c r="AH1" s="239"/>
      <c r="AI1" s="239"/>
      <c r="AJ1" s="35">
        <v>14</v>
      </c>
      <c r="AK1" s="15">
        <v>15</v>
      </c>
      <c r="AL1" s="15">
        <v>16</v>
      </c>
      <c r="AM1" s="15">
        <v>17</v>
      </c>
      <c r="AN1" s="35">
        <v>18</v>
      </c>
      <c r="AO1" s="15">
        <v>19</v>
      </c>
      <c r="AP1" s="15">
        <v>20</v>
      </c>
      <c r="AQ1" s="35">
        <v>21</v>
      </c>
      <c r="AR1" s="35">
        <v>22</v>
      </c>
      <c r="AS1" s="35">
        <v>23</v>
      </c>
      <c r="AT1" s="3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6.25" customHeight="1" x14ac:dyDescent="0.2">
      <c r="A4" s="251" t="s">
        <v>417</v>
      </c>
      <c r="B4" s="252" t="s">
        <v>418</v>
      </c>
      <c r="C4" s="12">
        <v>1</v>
      </c>
      <c r="D4" s="8" t="s">
        <v>392</v>
      </c>
      <c r="E4" s="36">
        <v>1</v>
      </c>
      <c r="F4" s="3"/>
      <c r="G4" s="4" t="s">
        <v>568</v>
      </c>
      <c r="H4" s="3" t="s">
        <v>2</v>
      </c>
      <c r="I4" s="3"/>
      <c r="J4" s="3"/>
      <c r="K4" s="4" t="s">
        <v>569</v>
      </c>
      <c r="L4" s="3"/>
      <c r="M4" s="3"/>
      <c r="N4" s="3"/>
      <c r="O4" s="3" t="s">
        <v>2</v>
      </c>
      <c r="P4" s="3" t="s">
        <v>2</v>
      </c>
      <c r="Q4" s="3" t="s">
        <v>2</v>
      </c>
      <c r="R4" s="3"/>
      <c r="S4" s="3"/>
      <c r="T4" s="3"/>
      <c r="U4" s="3"/>
      <c r="V4" s="3"/>
      <c r="W4" s="3" t="s">
        <v>2</v>
      </c>
      <c r="X4" s="3"/>
      <c r="Y4" s="3"/>
      <c r="Z4" s="3" t="s">
        <v>2</v>
      </c>
      <c r="AA4" s="3"/>
      <c r="AB4" s="3" t="s">
        <v>2</v>
      </c>
      <c r="AC4" s="3"/>
      <c r="AD4" s="4" t="s">
        <v>570</v>
      </c>
      <c r="AE4" s="4"/>
      <c r="AF4" s="4" t="s">
        <v>427</v>
      </c>
      <c r="AG4" s="4"/>
      <c r="AH4" s="4" t="s">
        <v>2</v>
      </c>
      <c r="AI4" s="4"/>
      <c r="AJ4" s="4" t="s">
        <v>571</v>
      </c>
      <c r="AK4" s="3">
        <v>51</v>
      </c>
      <c r="AL4" s="3" t="s">
        <v>427</v>
      </c>
      <c r="AM4" s="3" t="s">
        <v>427</v>
      </c>
      <c r="AN4" s="4" t="s">
        <v>572</v>
      </c>
      <c r="AO4" s="53" t="s">
        <v>427</v>
      </c>
      <c r="AP4" s="3">
        <v>10</v>
      </c>
      <c r="AQ4" s="4" t="s">
        <v>573</v>
      </c>
      <c r="AR4" s="4" t="s">
        <v>557</v>
      </c>
      <c r="AS4" s="4" t="s">
        <v>574</v>
      </c>
      <c r="AT4" s="4" t="s">
        <v>2</v>
      </c>
      <c r="AU4" s="4" t="s">
        <v>575</v>
      </c>
      <c r="AV4" s="1"/>
      <c r="AW4" s="1"/>
      <c r="AX4" s="1"/>
    </row>
    <row r="5" spans="1:50" ht="87.75" customHeight="1" x14ac:dyDescent="0.2">
      <c r="A5" s="251"/>
      <c r="B5" s="252"/>
      <c r="C5" s="12">
        <v>2</v>
      </c>
      <c r="D5" s="8" t="s">
        <v>383</v>
      </c>
      <c r="E5" s="36">
        <v>0.85</v>
      </c>
      <c r="F5" s="3" t="s">
        <v>2</v>
      </c>
      <c r="G5" s="4"/>
      <c r="H5" s="3" t="s">
        <v>2</v>
      </c>
      <c r="I5" s="3"/>
      <c r="J5" s="3"/>
      <c r="K5" s="4" t="s">
        <v>576</v>
      </c>
      <c r="L5" s="3"/>
      <c r="M5" s="3" t="s">
        <v>2</v>
      </c>
      <c r="N5" s="3"/>
      <c r="O5" s="3"/>
      <c r="P5" s="3" t="s">
        <v>2</v>
      </c>
      <c r="Q5" s="3"/>
      <c r="R5" s="3"/>
      <c r="S5" s="3"/>
      <c r="T5" s="3"/>
      <c r="U5" s="3"/>
      <c r="V5" s="3"/>
      <c r="W5" s="3" t="s">
        <v>2</v>
      </c>
      <c r="X5" s="3"/>
      <c r="Y5" s="3"/>
      <c r="Z5" s="3" t="s">
        <v>2</v>
      </c>
      <c r="AA5" s="3"/>
      <c r="AB5" s="3" t="s">
        <v>2</v>
      </c>
      <c r="AC5" s="3"/>
      <c r="AD5" s="4" t="s">
        <v>425</v>
      </c>
      <c r="AE5" s="4" t="s">
        <v>445</v>
      </c>
      <c r="AF5" s="4" t="s">
        <v>2</v>
      </c>
      <c r="AG5" s="4" t="s">
        <v>2</v>
      </c>
      <c r="AH5" s="4"/>
      <c r="AI5" s="4"/>
      <c r="AJ5" s="4" t="s">
        <v>577</v>
      </c>
      <c r="AK5" s="3">
        <v>331</v>
      </c>
      <c r="AL5" s="3" t="s">
        <v>427</v>
      </c>
      <c r="AM5" s="3" t="s">
        <v>2</v>
      </c>
      <c r="AN5" s="4" t="s">
        <v>578</v>
      </c>
      <c r="AO5" s="53" t="s">
        <v>427</v>
      </c>
      <c r="AP5" s="3">
        <v>3</v>
      </c>
      <c r="AQ5" s="4" t="s">
        <v>573</v>
      </c>
      <c r="AR5" s="4" t="s">
        <v>557</v>
      </c>
      <c r="AS5" s="4" t="s">
        <v>579</v>
      </c>
      <c r="AT5" s="4" t="s">
        <v>2</v>
      </c>
      <c r="AU5" s="4" t="s">
        <v>580</v>
      </c>
      <c r="AV5" s="1"/>
      <c r="AW5" s="1"/>
      <c r="AX5" s="1"/>
    </row>
    <row r="6" spans="1:50" ht="26.25" customHeight="1" x14ac:dyDescent="0.2">
      <c r="A6" s="251"/>
      <c r="B6" s="252"/>
      <c r="C6" s="12">
        <v>3</v>
      </c>
      <c r="D6" s="8" t="s">
        <v>384</v>
      </c>
      <c r="E6" s="36">
        <v>0.86</v>
      </c>
      <c r="F6" s="3" t="s">
        <v>2</v>
      </c>
      <c r="G6" s="4"/>
      <c r="H6" s="3" t="s">
        <v>2</v>
      </c>
      <c r="I6" s="3"/>
      <c r="J6" s="3"/>
      <c r="K6" s="4" t="s">
        <v>494</v>
      </c>
      <c r="L6" s="3"/>
      <c r="M6" s="3" t="s">
        <v>2</v>
      </c>
      <c r="N6" s="3"/>
      <c r="O6" s="3"/>
      <c r="P6" s="3" t="s">
        <v>2</v>
      </c>
      <c r="Q6" s="3"/>
      <c r="R6" s="3"/>
      <c r="S6" s="3"/>
      <c r="T6" s="3"/>
      <c r="U6" s="3"/>
      <c r="V6" s="3"/>
      <c r="W6" s="3" t="s">
        <v>2</v>
      </c>
      <c r="X6" s="3"/>
      <c r="Y6" s="3"/>
      <c r="Z6" s="3" t="s">
        <v>2</v>
      </c>
      <c r="AA6" s="3"/>
      <c r="AB6" s="3" t="s">
        <v>2</v>
      </c>
      <c r="AC6" s="3"/>
      <c r="AD6" s="4" t="s">
        <v>425</v>
      </c>
      <c r="AE6" s="4"/>
      <c r="AF6" s="4" t="s">
        <v>2</v>
      </c>
      <c r="AG6" s="4"/>
      <c r="AH6" s="4" t="s">
        <v>2</v>
      </c>
      <c r="AI6" s="4"/>
      <c r="AJ6" s="4" t="s">
        <v>577</v>
      </c>
      <c r="AK6" s="3">
        <v>319</v>
      </c>
      <c r="AL6" s="3"/>
      <c r="AM6" s="3" t="s">
        <v>2</v>
      </c>
      <c r="AN6" s="4" t="s">
        <v>581</v>
      </c>
      <c r="AO6" s="53" t="s">
        <v>427</v>
      </c>
      <c r="AP6" s="3">
        <v>8</v>
      </c>
      <c r="AQ6" s="4" t="s">
        <v>573</v>
      </c>
      <c r="AR6" s="4" t="s">
        <v>557</v>
      </c>
      <c r="AS6" s="4" t="s">
        <v>2</v>
      </c>
      <c r="AT6" s="4" t="s">
        <v>427</v>
      </c>
      <c r="AU6" s="4" t="s">
        <v>575</v>
      </c>
      <c r="AV6" s="1"/>
      <c r="AW6" s="1"/>
      <c r="AX6" s="1"/>
    </row>
    <row r="7" spans="1:50" ht="26.25" customHeight="1" x14ac:dyDescent="0.2">
      <c r="A7" s="251"/>
      <c r="B7" s="252"/>
      <c r="C7" s="12">
        <v>4</v>
      </c>
      <c r="D7" s="8" t="s">
        <v>395</v>
      </c>
      <c r="E7" s="36">
        <v>0.89</v>
      </c>
      <c r="F7" s="3"/>
      <c r="G7" s="4" t="s">
        <v>582</v>
      </c>
      <c r="H7" s="3" t="s">
        <v>2</v>
      </c>
      <c r="I7" s="3"/>
      <c r="J7" s="3"/>
      <c r="K7" s="4" t="s">
        <v>494</v>
      </c>
      <c r="L7" s="3"/>
      <c r="M7" s="3"/>
      <c r="N7" s="3"/>
      <c r="O7" s="3" t="s">
        <v>2</v>
      </c>
      <c r="P7" s="3" t="s">
        <v>2</v>
      </c>
      <c r="Q7" s="3"/>
      <c r="R7" s="3"/>
      <c r="S7" s="3"/>
      <c r="T7" s="3"/>
      <c r="U7" s="3"/>
      <c r="V7" s="3"/>
      <c r="W7" s="3" t="s">
        <v>2</v>
      </c>
      <c r="X7" s="3"/>
      <c r="Y7" s="3"/>
      <c r="Z7" s="3" t="s">
        <v>2</v>
      </c>
      <c r="AA7" s="3"/>
      <c r="AB7" s="3" t="s">
        <v>2</v>
      </c>
      <c r="AC7" s="3"/>
      <c r="AD7" s="4" t="s">
        <v>583</v>
      </c>
      <c r="AE7" s="4" t="s">
        <v>584</v>
      </c>
      <c r="AF7" s="4" t="s">
        <v>585</v>
      </c>
      <c r="AG7" s="4"/>
      <c r="AH7" s="4" t="s">
        <v>2</v>
      </c>
      <c r="AI7" s="4"/>
      <c r="AJ7" s="4" t="s">
        <v>586</v>
      </c>
      <c r="AK7" s="3">
        <v>492</v>
      </c>
      <c r="AL7" s="3" t="s">
        <v>2</v>
      </c>
      <c r="AM7" s="3" t="s">
        <v>427</v>
      </c>
      <c r="AN7" s="4" t="s">
        <v>587</v>
      </c>
      <c r="AO7" s="53" t="s">
        <v>2</v>
      </c>
      <c r="AP7" s="3">
        <v>5</v>
      </c>
      <c r="AQ7" s="4" t="s">
        <v>573</v>
      </c>
      <c r="AR7" s="4" t="s">
        <v>557</v>
      </c>
      <c r="AS7" s="4" t="s">
        <v>588</v>
      </c>
      <c r="AT7" s="4" t="s">
        <v>589</v>
      </c>
      <c r="AU7" s="4" t="s">
        <v>575</v>
      </c>
      <c r="AV7" s="1"/>
      <c r="AW7" s="1"/>
      <c r="AX7" s="1"/>
    </row>
    <row r="8" spans="1:50" ht="26.25" customHeight="1" x14ac:dyDescent="0.2">
      <c r="A8" s="251"/>
      <c r="B8" s="252"/>
      <c r="C8" s="12">
        <v>5</v>
      </c>
      <c r="D8" s="8" t="s">
        <v>419</v>
      </c>
      <c r="E8" s="36">
        <v>0.96</v>
      </c>
      <c r="F8" s="3" t="s">
        <v>2</v>
      </c>
      <c r="G8" s="4"/>
      <c r="H8" s="3" t="s">
        <v>2</v>
      </c>
      <c r="I8" s="3"/>
      <c r="J8" s="3"/>
      <c r="K8" s="4" t="s">
        <v>494</v>
      </c>
      <c r="L8" s="3"/>
      <c r="M8" s="3"/>
      <c r="N8" s="3"/>
      <c r="O8" s="3" t="s">
        <v>2</v>
      </c>
      <c r="P8" s="3"/>
      <c r="Q8" s="3"/>
      <c r="R8" s="3"/>
      <c r="S8" s="3"/>
      <c r="T8" s="3"/>
      <c r="U8" s="3"/>
      <c r="V8" s="3"/>
      <c r="W8" s="3" t="s">
        <v>2</v>
      </c>
      <c r="X8" s="3"/>
      <c r="Y8" s="3"/>
      <c r="Z8" s="3" t="s">
        <v>2</v>
      </c>
      <c r="AA8" s="3"/>
      <c r="AB8" s="3" t="s">
        <v>2</v>
      </c>
      <c r="AC8" s="3"/>
      <c r="AD8" s="4" t="s">
        <v>590</v>
      </c>
      <c r="AE8" s="4"/>
      <c r="AF8" s="4" t="s">
        <v>2</v>
      </c>
      <c r="AG8" s="4"/>
      <c r="AH8" s="4" t="s">
        <v>2</v>
      </c>
      <c r="AI8" s="4"/>
      <c r="AJ8" s="4" t="s">
        <v>591</v>
      </c>
      <c r="AK8" s="3">
        <v>327</v>
      </c>
      <c r="AL8" s="3" t="s">
        <v>427</v>
      </c>
      <c r="AM8" s="3" t="s">
        <v>427</v>
      </c>
      <c r="AN8" s="4"/>
      <c r="AO8" s="4" t="s">
        <v>592</v>
      </c>
      <c r="AP8" s="3">
        <v>6</v>
      </c>
      <c r="AQ8" s="4" t="s">
        <v>593</v>
      </c>
      <c r="AR8" s="4" t="s">
        <v>557</v>
      </c>
      <c r="AS8" s="4" t="s">
        <v>594</v>
      </c>
      <c r="AT8" s="4" t="s">
        <v>2</v>
      </c>
      <c r="AU8" s="4" t="s">
        <v>575</v>
      </c>
      <c r="AV8" s="1"/>
      <c r="AW8" s="1"/>
      <c r="AX8" s="1"/>
    </row>
    <row r="9" spans="1:50" ht="12.75" x14ac:dyDescent="0.2">
      <c r="A9" s="58"/>
      <c r="B9" s="58"/>
      <c r="C9" s="3"/>
      <c r="D9" s="3"/>
      <c r="E9" s="36">
        <f>SUM(E4:E8)</f>
        <v>4.5600000000000005</v>
      </c>
      <c r="F9" s="3">
        <f>COUNTIF(F4:F8,"да")</f>
        <v>3</v>
      </c>
      <c r="G9" s="4">
        <v>0.25</v>
      </c>
      <c r="H9" s="3">
        <f t="shared" ref="H9:AU9" si="0">COUNTIF(H4:H8,"да")</f>
        <v>5</v>
      </c>
      <c r="I9" s="3">
        <f t="shared" si="0"/>
        <v>0</v>
      </c>
      <c r="J9" s="3">
        <f t="shared" si="0"/>
        <v>0</v>
      </c>
      <c r="K9" s="4">
        <v>3.5</v>
      </c>
      <c r="L9" s="3">
        <f t="shared" si="0"/>
        <v>0</v>
      </c>
      <c r="M9" s="3">
        <f t="shared" si="0"/>
        <v>2</v>
      </c>
      <c r="N9" s="3">
        <f t="shared" si="0"/>
        <v>0</v>
      </c>
      <c r="O9" s="3">
        <f t="shared" si="0"/>
        <v>3</v>
      </c>
      <c r="P9" s="3">
        <f t="shared" si="0"/>
        <v>4</v>
      </c>
      <c r="Q9" s="3">
        <f t="shared" si="0"/>
        <v>1</v>
      </c>
      <c r="R9" s="3">
        <f t="shared" si="0"/>
        <v>0</v>
      </c>
      <c r="S9" s="3">
        <f t="shared" si="0"/>
        <v>0</v>
      </c>
      <c r="T9" s="3">
        <f t="shared" si="0"/>
        <v>0</v>
      </c>
      <c r="U9" s="3">
        <f t="shared" si="0"/>
        <v>0</v>
      </c>
      <c r="V9" s="3">
        <f t="shared" si="0"/>
        <v>0</v>
      </c>
      <c r="W9" s="3">
        <f t="shared" si="0"/>
        <v>5</v>
      </c>
      <c r="X9" s="3">
        <f t="shared" si="0"/>
        <v>0</v>
      </c>
      <c r="Y9" s="3">
        <f t="shared" si="0"/>
        <v>0</v>
      </c>
      <c r="Z9" s="3">
        <f t="shared" si="0"/>
        <v>5</v>
      </c>
      <c r="AA9" s="3">
        <f t="shared" si="0"/>
        <v>0</v>
      </c>
      <c r="AB9" s="3">
        <f t="shared" si="0"/>
        <v>5</v>
      </c>
      <c r="AC9" s="3">
        <f t="shared" si="0"/>
        <v>0</v>
      </c>
      <c r="AD9" s="4">
        <f t="shared" si="0"/>
        <v>0</v>
      </c>
      <c r="AE9" s="4">
        <f t="shared" si="0"/>
        <v>0</v>
      </c>
      <c r="AF9" s="4">
        <f t="shared" si="0"/>
        <v>3</v>
      </c>
      <c r="AG9" s="4">
        <f t="shared" si="0"/>
        <v>1</v>
      </c>
      <c r="AH9" s="4">
        <f t="shared" si="0"/>
        <v>4</v>
      </c>
      <c r="AI9" s="4">
        <f t="shared" si="0"/>
        <v>0</v>
      </c>
      <c r="AJ9" s="4">
        <f t="shared" si="0"/>
        <v>0</v>
      </c>
      <c r="AK9" s="3">
        <f t="shared" si="0"/>
        <v>0</v>
      </c>
      <c r="AL9" s="3">
        <f t="shared" si="0"/>
        <v>1</v>
      </c>
      <c r="AM9" s="3">
        <f t="shared" si="0"/>
        <v>2</v>
      </c>
      <c r="AN9" s="4">
        <f t="shared" si="0"/>
        <v>0</v>
      </c>
      <c r="AO9" s="53">
        <f t="shared" si="0"/>
        <v>1</v>
      </c>
      <c r="AP9" s="3">
        <f t="shared" si="0"/>
        <v>0</v>
      </c>
      <c r="AQ9" s="4">
        <f t="shared" si="0"/>
        <v>0</v>
      </c>
      <c r="AR9" s="4">
        <v>100</v>
      </c>
      <c r="AS9" s="4">
        <v>100</v>
      </c>
      <c r="AT9" s="4">
        <f t="shared" si="0"/>
        <v>3</v>
      </c>
      <c r="AU9" s="4">
        <f t="shared" si="0"/>
        <v>0</v>
      </c>
    </row>
    <row r="10" spans="1:50" ht="73.5" customHeight="1" x14ac:dyDescent="0.2">
      <c r="A10" s="65"/>
      <c r="B10" s="65"/>
      <c r="C10" s="62"/>
      <c r="D10" s="62" t="s">
        <v>822</v>
      </c>
      <c r="E10" s="62">
        <f>E9/5*100</f>
        <v>91.200000000000017</v>
      </c>
      <c r="F10" s="62">
        <f>F9/5*100</f>
        <v>60</v>
      </c>
      <c r="G10" s="63">
        <f t="shared" ref="G10:AT10" si="1">G9/5*100</f>
        <v>5</v>
      </c>
      <c r="H10" s="62">
        <f t="shared" si="1"/>
        <v>100</v>
      </c>
      <c r="I10" s="62">
        <f t="shared" si="1"/>
        <v>0</v>
      </c>
      <c r="J10" s="62">
        <f t="shared" si="1"/>
        <v>0</v>
      </c>
      <c r="K10" s="63">
        <f t="shared" si="1"/>
        <v>70</v>
      </c>
      <c r="L10" s="62">
        <f t="shared" si="1"/>
        <v>0</v>
      </c>
      <c r="M10" s="62">
        <f t="shared" si="1"/>
        <v>40</v>
      </c>
      <c r="N10" s="62">
        <f t="shared" si="1"/>
        <v>0</v>
      </c>
      <c r="O10" s="62">
        <f t="shared" si="1"/>
        <v>60</v>
      </c>
      <c r="P10" s="62">
        <f t="shared" si="1"/>
        <v>80</v>
      </c>
      <c r="Q10" s="62">
        <f t="shared" si="1"/>
        <v>20</v>
      </c>
      <c r="R10" s="62">
        <f t="shared" si="1"/>
        <v>0</v>
      </c>
      <c r="S10" s="62">
        <f t="shared" si="1"/>
        <v>0</v>
      </c>
      <c r="T10" s="62">
        <f t="shared" si="1"/>
        <v>0</v>
      </c>
      <c r="U10" s="62">
        <f t="shared" si="1"/>
        <v>0</v>
      </c>
      <c r="V10" s="62">
        <f t="shared" si="1"/>
        <v>0</v>
      </c>
      <c r="W10" s="62">
        <f t="shared" si="1"/>
        <v>100</v>
      </c>
      <c r="X10" s="62">
        <f t="shared" si="1"/>
        <v>0</v>
      </c>
      <c r="Y10" s="62">
        <f t="shared" si="1"/>
        <v>0</v>
      </c>
      <c r="Z10" s="62">
        <f t="shared" si="1"/>
        <v>100</v>
      </c>
      <c r="AA10" s="62">
        <f t="shared" si="1"/>
        <v>0</v>
      </c>
      <c r="AB10" s="62">
        <f t="shared" si="1"/>
        <v>100</v>
      </c>
      <c r="AC10" s="62">
        <f t="shared" si="1"/>
        <v>0</v>
      </c>
      <c r="AD10" s="63" t="s">
        <v>841</v>
      </c>
      <c r="AE10" s="63" t="s">
        <v>584</v>
      </c>
      <c r="AF10" s="63">
        <f t="shared" si="1"/>
        <v>60</v>
      </c>
      <c r="AG10" s="63">
        <f t="shared" si="1"/>
        <v>20</v>
      </c>
      <c r="AH10" s="63">
        <f t="shared" si="1"/>
        <v>80</v>
      </c>
      <c r="AI10" s="63">
        <f t="shared" si="1"/>
        <v>0</v>
      </c>
      <c r="AJ10" s="94" t="s">
        <v>842</v>
      </c>
      <c r="AK10" s="62">
        <f>SUM(AK4:AK8)</f>
        <v>1520</v>
      </c>
      <c r="AL10" s="62">
        <f t="shared" si="1"/>
        <v>20</v>
      </c>
      <c r="AM10" s="62">
        <f t="shared" si="1"/>
        <v>40</v>
      </c>
      <c r="AN10" s="111" t="s">
        <v>843</v>
      </c>
      <c r="AO10" s="112">
        <f t="shared" si="1"/>
        <v>20</v>
      </c>
      <c r="AP10" s="62">
        <f>SUM(AP4:AP8)</f>
        <v>32</v>
      </c>
      <c r="AQ10" s="63" t="s">
        <v>844</v>
      </c>
      <c r="AR10" s="63" t="s">
        <v>845</v>
      </c>
      <c r="AS10" s="63" t="s">
        <v>846</v>
      </c>
      <c r="AT10" s="63">
        <f t="shared" si="1"/>
        <v>60</v>
      </c>
      <c r="AU10" s="63" t="s">
        <v>847</v>
      </c>
    </row>
    <row r="14" spans="1:50" ht="12.75" x14ac:dyDescent="0.2">
      <c r="AQ14" s="7">
        <v>1</v>
      </c>
    </row>
  </sheetData>
  <mergeCells count="37">
    <mergeCell ref="AU2:AU3"/>
    <mergeCell ref="A4:A8"/>
    <mergeCell ref="B4:B8"/>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X19"/>
  <sheetViews>
    <sheetView topLeftCell="A6" workbookViewId="0">
      <selection activeCell="E30" sqref="E30"/>
    </sheetView>
  </sheetViews>
  <sheetFormatPr defaultRowHeight="15" x14ac:dyDescent="0.25"/>
  <cols>
    <col min="1" max="1" width="20.7109375" style="13" customWidth="1"/>
    <col min="2" max="2" width="8.28515625" style="13" customWidth="1"/>
    <col min="3" max="3" width="7" style="1" customWidth="1"/>
    <col min="4" max="4" width="31.140625" style="1" customWidth="1"/>
    <col min="5"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0" width="9.140625" style="2"/>
    <col min="31" max="31" width="9.140625" style="7"/>
    <col min="32" max="32" width="9.140625" style="2"/>
    <col min="33" max="35" width="9.140625" style="7"/>
    <col min="36" max="46" width="9.140625" style="2"/>
    <col min="47" max="47" width="26.140625" style="7" customWidth="1"/>
    <col min="48" max="50" width="9.140625" style="2"/>
    <col min="51" max="16384" width="9.140625" style="1"/>
  </cols>
  <sheetData>
    <row r="1" spans="1:50" s="17" customFormat="1" ht="45.75" customHeight="1" x14ac:dyDescent="0.25">
      <c r="A1" s="250"/>
      <c r="B1" s="250"/>
      <c r="C1" s="250"/>
      <c r="D1" s="250"/>
      <c r="E1" s="176">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76">
        <v>10</v>
      </c>
      <c r="AE1" s="177">
        <v>11</v>
      </c>
      <c r="AF1" s="176">
        <v>12</v>
      </c>
      <c r="AG1" s="239">
        <v>13</v>
      </c>
      <c r="AH1" s="239"/>
      <c r="AI1" s="239"/>
      <c r="AJ1" s="15">
        <v>14</v>
      </c>
      <c r="AK1" s="15">
        <v>15</v>
      </c>
      <c r="AL1" s="15">
        <v>16</v>
      </c>
      <c r="AM1" s="15">
        <v>17</v>
      </c>
      <c r="AN1" s="15">
        <v>18</v>
      </c>
      <c r="AO1" s="15">
        <v>19</v>
      </c>
      <c r="AP1" s="15">
        <v>20</v>
      </c>
      <c r="AQ1" s="15">
        <v>21</v>
      </c>
      <c r="AR1" s="15">
        <v>22</v>
      </c>
      <c r="AS1" s="15">
        <v>23</v>
      </c>
      <c r="AT1" s="1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15" customHeight="1" x14ac:dyDescent="0.2">
      <c r="A4" s="251" t="s">
        <v>57</v>
      </c>
      <c r="B4" s="252" t="s">
        <v>58</v>
      </c>
      <c r="C4" s="5">
        <v>1</v>
      </c>
      <c r="D4" s="8" t="s">
        <v>59</v>
      </c>
      <c r="E4" s="36">
        <v>0.96</v>
      </c>
      <c r="F4" s="3"/>
      <c r="G4" s="4" t="s">
        <v>1502</v>
      </c>
      <c r="H4" s="3" t="s">
        <v>2</v>
      </c>
      <c r="I4" s="3"/>
      <c r="J4" s="3"/>
      <c r="K4" s="3"/>
      <c r="L4" s="4" t="s">
        <v>1503</v>
      </c>
      <c r="M4" s="3"/>
      <c r="N4" s="3"/>
      <c r="O4" s="3" t="s">
        <v>2</v>
      </c>
      <c r="P4" s="3"/>
      <c r="Q4" s="3"/>
      <c r="R4" s="3"/>
      <c r="S4" s="3"/>
      <c r="T4" s="3"/>
      <c r="U4" s="4" t="s">
        <v>1504</v>
      </c>
      <c r="W4" s="3" t="s">
        <v>2</v>
      </c>
      <c r="X4" s="3"/>
      <c r="Y4" s="3"/>
      <c r="Z4" s="3" t="s">
        <v>2</v>
      </c>
      <c r="AA4" s="3"/>
      <c r="AB4" s="3" t="s">
        <v>2</v>
      </c>
      <c r="AC4" s="3"/>
      <c r="AD4" s="4" t="s">
        <v>445</v>
      </c>
      <c r="AE4" s="4"/>
      <c r="AF4" s="4" t="s">
        <v>1505</v>
      </c>
      <c r="AG4" s="4" t="s">
        <v>2</v>
      </c>
      <c r="AH4" s="4"/>
      <c r="AI4" s="4"/>
      <c r="AJ4" s="4" t="s">
        <v>1506</v>
      </c>
      <c r="AK4" s="3">
        <v>680</v>
      </c>
      <c r="AL4" s="3" t="s">
        <v>427</v>
      </c>
      <c r="AM4" s="3" t="s">
        <v>2</v>
      </c>
      <c r="AN4" s="4" t="s">
        <v>1507</v>
      </c>
      <c r="AO4" s="3" t="s">
        <v>427</v>
      </c>
      <c r="AP4" s="3">
        <v>8</v>
      </c>
      <c r="AQ4" s="3" t="s">
        <v>430</v>
      </c>
      <c r="AR4" s="3" t="s">
        <v>2</v>
      </c>
      <c r="AS4" s="3" t="s">
        <v>2</v>
      </c>
      <c r="AT4" s="3" t="s">
        <v>1035</v>
      </c>
      <c r="AU4" s="4" t="s">
        <v>698</v>
      </c>
    </row>
    <row r="5" spans="1:50" ht="15" customHeight="1" x14ac:dyDescent="0.2">
      <c r="A5" s="251"/>
      <c r="B5" s="252"/>
      <c r="C5" s="5">
        <v>2</v>
      </c>
      <c r="D5" s="8" t="s">
        <v>60</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4" t="s">
        <v>1508</v>
      </c>
      <c r="AE5" s="4"/>
      <c r="AF5" s="3" t="s">
        <v>2</v>
      </c>
      <c r="AG5" s="4" t="s">
        <v>2</v>
      </c>
      <c r="AH5" s="4"/>
      <c r="AI5" s="4"/>
      <c r="AJ5" s="3"/>
      <c r="AK5" s="3">
        <v>39</v>
      </c>
      <c r="AL5" s="3" t="s">
        <v>2</v>
      </c>
      <c r="AM5" s="3" t="s">
        <v>2</v>
      </c>
      <c r="AN5" s="3" t="s">
        <v>458</v>
      </c>
      <c r="AO5" s="3" t="s">
        <v>427</v>
      </c>
      <c r="AP5" s="3">
        <v>5</v>
      </c>
      <c r="AQ5" s="3" t="s">
        <v>430</v>
      </c>
      <c r="AR5" s="3" t="s">
        <v>1509</v>
      </c>
      <c r="AS5" s="3" t="s">
        <v>1128</v>
      </c>
      <c r="AT5" s="3" t="s">
        <v>427</v>
      </c>
      <c r="AU5" s="4" t="s">
        <v>698</v>
      </c>
      <c r="AV5" s="1"/>
      <c r="AW5" s="1"/>
      <c r="AX5" s="1"/>
    </row>
    <row r="6" spans="1:50" ht="15" customHeight="1" x14ac:dyDescent="0.2">
      <c r="A6" s="251"/>
      <c r="B6" s="252"/>
      <c r="C6" s="5">
        <v>3</v>
      </c>
      <c r="D6" s="8" t="s">
        <v>61</v>
      </c>
      <c r="E6" s="36">
        <v>1</v>
      </c>
      <c r="F6" s="3" t="s">
        <v>2</v>
      </c>
      <c r="G6" s="3" t="s">
        <v>2</v>
      </c>
      <c r="H6" s="3" t="s">
        <v>2</v>
      </c>
      <c r="I6" s="3"/>
      <c r="J6" s="3"/>
      <c r="K6" s="3" t="s">
        <v>494</v>
      </c>
      <c r="L6" s="3"/>
      <c r="M6" s="3" t="s">
        <v>2</v>
      </c>
      <c r="N6" s="3"/>
      <c r="O6" s="3"/>
      <c r="P6" s="3"/>
      <c r="Q6" s="3"/>
      <c r="R6" s="3"/>
      <c r="S6" s="3"/>
      <c r="T6" s="3" t="s">
        <v>2</v>
      </c>
      <c r="U6" s="3"/>
      <c r="V6" s="3"/>
      <c r="W6" s="3" t="s">
        <v>2</v>
      </c>
      <c r="X6" s="3"/>
      <c r="Y6" s="3"/>
      <c r="Z6" s="3" t="s">
        <v>2</v>
      </c>
      <c r="AA6" s="3"/>
      <c r="AB6" s="3" t="s">
        <v>2</v>
      </c>
      <c r="AC6" s="3"/>
      <c r="AD6" s="4" t="s">
        <v>1510</v>
      </c>
      <c r="AE6" s="4" t="s">
        <v>1511</v>
      </c>
      <c r="AF6" s="3" t="s">
        <v>2</v>
      </c>
      <c r="AG6" s="4"/>
      <c r="AH6" s="4" t="s">
        <v>2</v>
      </c>
      <c r="AI6" s="4"/>
      <c r="AJ6" s="4" t="s">
        <v>1512</v>
      </c>
      <c r="AK6" s="3">
        <v>14</v>
      </c>
      <c r="AL6" s="3" t="s">
        <v>2</v>
      </c>
      <c r="AM6" s="3" t="s">
        <v>2</v>
      </c>
      <c r="AN6" s="3" t="s">
        <v>458</v>
      </c>
      <c r="AO6" s="3" t="s">
        <v>427</v>
      </c>
      <c r="AP6" s="3">
        <v>2</v>
      </c>
      <c r="AQ6" s="3" t="s">
        <v>1513</v>
      </c>
      <c r="AR6" s="3" t="s">
        <v>1514</v>
      </c>
      <c r="AS6" s="3" t="s">
        <v>2</v>
      </c>
      <c r="AT6" s="3" t="s">
        <v>427</v>
      </c>
      <c r="AU6" s="4" t="s">
        <v>550</v>
      </c>
      <c r="AV6" s="1"/>
      <c r="AW6" s="1"/>
      <c r="AX6" s="1"/>
    </row>
    <row r="7" spans="1:50" ht="15" customHeight="1" x14ac:dyDescent="0.2">
      <c r="A7" s="251"/>
      <c r="B7" s="252"/>
      <c r="C7" s="5">
        <v>4</v>
      </c>
      <c r="D7" s="8" t="s">
        <v>62</v>
      </c>
      <c r="E7" s="36">
        <v>1</v>
      </c>
      <c r="F7" s="3" t="s">
        <v>2</v>
      </c>
      <c r="G7" s="3"/>
      <c r="H7" s="3" t="s">
        <v>2</v>
      </c>
      <c r="I7" s="3"/>
      <c r="J7" s="3"/>
      <c r="K7" s="3" t="s">
        <v>494</v>
      </c>
      <c r="L7" s="3"/>
      <c r="M7" s="3" t="s">
        <v>2</v>
      </c>
      <c r="N7" s="3"/>
      <c r="O7" s="3"/>
      <c r="P7" s="3"/>
      <c r="Q7" s="3"/>
      <c r="R7" s="3"/>
      <c r="S7" s="3"/>
      <c r="T7" s="3"/>
      <c r="U7" s="3"/>
      <c r="V7" s="3" t="s">
        <v>2</v>
      </c>
      <c r="W7" s="3" t="s">
        <v>2</v>
      </c>
      <c r="X7" s="3"/>
      <c r="Y7" s="3"/>
      <c r="Z7" s="3" t="s">
        <v>2</v>
      </c>
      <c r="AA7" s="3"/>
      <c r="AB7" s="3" t="s">
        <v>2</v>
      </c>
      <c r="AC7" s="3"/>
      <c r="AD7" s="4" t="s">
        <v>654</v>
      </c>
      <c r="AE7" s="4"/>
      <c r="AF7" s="3" t="s">
        <v>2</v>
      </c>
      <c r="AG7" s="4" t="s">
        <v>2</v>
      </c>
      <c r="AH7" s="4"/>
      <c r="AI7" s="4"/>
      <c r="AJ7" s="3"/>
      <c r="AK7" s="3">
        <v>34</v>
      </c>
      <c r="AL7" s="3" t="s">
        <v>2</v>
      </c>
      <c r="AM7" s="3" t="s">
        <v>2</v>
      </c>
      <c r="AN7" s="3" t="s">
        <v>1515</v>
      </c>
      <c r="AO7" s="3" t="s">
        <v>427</v>
      </c>
      <c r="AP7" s="3">
        <v>3</v>
      </c>
      <c r="AQ7" s="4" t="s">
        <v>430</v>
      </c>
      <c r="AR7" s="4" t="s">
        <v>483</v>
      </c>
      <c r="AS7" s="4" t="s">
        <v>432</v>
      </c>
      <c r="AT7" s="3" t="s">
        <v>427</v>
      </c>
      <c r="AU7" s="4" t="s">
        <v>550</v>
      </c>
      <c r="AV7" s="1"/>
      <c r="AW7" s="1"/>
      <c r="AX7" s="1"/>
    </row>
    <row r="8" spans="1:50" ht="15" customHeight="1" x14ac:dyDescent="0.2">
      <c r="A8" s="251"/>
      <c r="B8" s="252"/>
      <c r="C8" s="5">
        <v>5</v>
      </c>
      <c r="D8" s="8" t="s">
        <v>63</v>
      </c>
      <c r="E8" s="36">
        <v>1</v>
      </c>
      <c r="F8" s="3" t="s">
        <v>2</v>
      </c>
      <c r="G8" s="3"/>
      <c r="H8" s="3" t="s">
        <v>2</v>
      </c>
      <c r="I8" s="3"/>
      <c r="J8" s="3"/>
      <c r="K8" s="3" t="s">
        <v>494</v>
      </c>
      <c r="L8" s="3"/>
      <c r="M8" s="3" t="s">
        <v>2</v>
      </c>
      <c r="N8" s="3"/>
      <c r="O8" s="3"/>
      <c r="P8" s="3"/>
      <c r="Q8" s="3"/>
      <c r="R8" s="3"/>
      <c r="S8" s="3"/>
      <c r="T8" s="3"/>
      <c r="U8" s="3"/>
      <c r="V8" s="3" t="s">
        <v>2</v>
      </c>
      <c r="W8" s="3" t="s">
        <v>2</v>
      </c>
      <c r="X8" s="3"/>
      <c r="Y8" s="3"/>
      <c r="Z8" s="3" t="s">
        <v>2</v>
      </c>
      <c r="AA8" s="3"/>
      <c r="AB8" s="3" t="s">
        <v>2</v>
      </c>
      <c r="AC8" s="3"/>
      <c r="AD8" s="4" t="s">
        <v>1516</v>
      </c>
      <c r="AE8" s="4"/>
      <c r="AF8" s="3" t="s">
        <v>2</v>
      </c>
      <c r="AG8" s="4" t="s">
        <v>2</v>
      </c>
      <c r="AH8" s="4"/>
      <c r="AI8" s="4"/>
      <c r="AJ8" s="4" t="s">
        <v>629</v>
      </c>
      <c r="AK8" s="3">
        <v>29</v>
      </c>
      <c r="AL8" s="3" t="s">
        <v>427</v>
      </c>
      <c r="AM8" s="3" t="s">
        <v>2</v>
      </c>
      <c r="AN8" s="3" t="s">
        <v>458</v>
      </c>
      <c r="AO8" s="3" t="s">
        <v>427</v>
      </c>
      <c r="AP8" s="3">
        <v>6</v>
      </c>
      <c r="AQ8" s="4" t="s">
        <v>556</v>
      </c>
      <c r="AR8" s="4" t="s">
        <v>1517</v>
      </c>
      <c r="AS8" s="3"/>
      <c r="AT8" s="3" t="s">
        <v>427</v>
      </c>
      <c r="AU8" s="4" t="s">
        <v>550</v>
      </c>
      <c r="AV8" s="1"/>
      <c r="AW8" s="1"/>
      <c r="AX8" s="1"/>
    </row>
    <row r="9" spans="1:50" ht="15" customHeight="1" x14ac:dyDescent="0.2">
      <c r="A9" s="251"/>
      <c r="B9" s="252"/>
      <c r="C9" s="5">
        <v>6</v>
      </c>
      <c r="D9" s="8" t="s">
        <v>64</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3"/>
      <c r="AE9" s="4" t="s">
        <v>435</v>
      </c>
      <c r="AF9" s="3" t="s">
        <v>2</v>
      </c>
      <c r="AG9" s="4"/>
      <c r="AH9" s="4" t="s">
        <v>2</v>
      </c>
      <c r="AI9" s="4"/>
      <c r="AJ9" s="3" t="s">
        <v>1518</v>
      </c>
      <c r="AK9" s="3">
        <v>53</v>
      </c>
      <c r="AL9" s="3" t="s">
        <v>2</v>
      </c>
      <c r="AM9" s="3" t="s">
        <v>2</v>
      </c>
      <c r="AN9" s="4" t="s">
        <v>1519</v>
      </c>
      <c r="AO9" s="3" t="s">
        <v>427</v>
      </c>
      <c r="AP9" s="3">
        <v>3</v>
      </c>
      <c r="AQ9" s="4" t="s">
        <v>556</v>
      </c>
      <c r="AR9" s="3" t="s">
        <v>1520</v>
      </c>
      <c r="AS9" s="4" t="s">
        <v>1521</v>
      </c>
      <c r="AT9" s="3" t="s">
        <v>427</v>
      </c>
      <c r="AU9" s="4" t="s">
        <v>550</v>
      </c>
      <c r="AV9" s="1"/>
      <c r="AW9" s="1"/>
      <c r="AX9" s="1"/>
    </row>
    <row r="10" spans="1:50" ht="15" customHeight="1" x14ac:dyDescent="0.2">
      <c r="A10" s="251"/>
      <c r="B10" s="252"/>
      <c r="C10" s="5">
        <v>7</v>
      </c>
      <c r="D10" s="8" t="s">
        <v>65</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3"/>
      <c r="AD10" s="4" t="s">
        <v>445</v>
      </c>
      <c r="AE10" s="4"/>
      <c r="AF10" s="3" t="s">
        <v>2</v>
      </c>
      <c r="AG10" s="4" t="s">
        <v>2</v>
      </c>
      <c r="AH10" s="4"/>
      <c r="AI10" s="4"/>
      <c r="AJ10" s="3"/>
      <c r="AK10" s="3">
        <v>40</v>
      </c>
      <c r="AL10" s="3" t="s">
        <v>2</v>
      </c>
      <c r="AM10" s="3" t="s">
        <v>2</v>
      </c>
      <c r="AN10" s="3" t="s">
        <v>437</v>
      </c>
      <c r="AO10" s="3" t="s">
        <v>427</v>
      </c>
      <c r="AP10" s="3">
        <v>4</v>
      </c>
      <c r="AQ10" s="4" t="s">
        <v>1522</v>
      </c>
      <c r="AR10" s="3" t="s">
        <v>2</v>
      </c>
      <c r="AS10" s="4" t="s">
        <v>1523</v>
      </c>
      <c r="AT10" s="3" t="s">
        <v>427</v>
      </c>
      <c r="AU10" s="4" t="s">
        <v>550</v>
      </c>
      <c r="AV10" s="1"/>
      <c r="AW10" s="1"/>
      <c r="AX10" s="1"/>
    </row>
    <row r="11" spans="1:50" ht="15" customHeight="1" x14ac:dyDescent="0.2">
      <c r="A11" s="251"/>
      <c r="B11" s="252"/>
      <c r="C11" s="5">
        <v>8</v>
      </c>
      <c r="D11" s="8" t="s">
        <v>66</v>
      </c>
      <c r="E11" s="36">
        <v>1</v>
      </c>
      <c r="F11" s="3" t="s">
        <v>2</v>
      </c>
      <c r="G11" s="3"/>
      <c r="H11" s="3" t="s">
        <v>2</v>
      </c>
      <c r="I11" s="3"/>
      <c r="J11" s="3"/>
      <c r="K11" s="3" t="s">
        <v>494</v>
      </c>
      <c r="L11" s="3"/>
      <c r="M11" s="3" t="s">
        <v>2</v>
      </c>
      <c r="N11" s="3"/>
      <c r="O11" s="3"/>
      <c r="P11" s="3"/>
      <c r="Q11" s="3"/>
      <c r="R11" s="3"/>
      <c r="S11" s="3"/>
      <c r="T11" s="3"/>
      <c r="U11" s="3"/>
      <c r="V11" s="3" t="s">
        <v>2</v>
      </c>
      <c r="W11" s="3" t="s">
        <v>2</v>
      </c>
      <c r="X11" s="3"/>
      <c r="Y11" s="3"/>
      <c r="Z11" s="3" t="s">
        <v>2</v>
      </c>
      <c r="AA11" s="3"/>
      <c r="AB11" s="3" t="s">
        <v>2</v>
      </c>
      <c r="AC11" s="3"/>
      <c r="AD11" s="4" t="s">
        <v>445</v>
      </c>
      <c r="AE11" s="4"/>
      <c r="AF11" s="3" t="s">
        <v>2</v>
      </c>
      <c r="AG11" s="4"/>
      <c r="AH11" s="4" t="s">
        <v>2</v>
      </c>
      <c r="AI11" s="4"/>
      <c r="AJ11" s="3"/>
      <c r="AK11" s="3">
        <v>19</v>
      </c>
      <c r="AL11" s="3" t="s">
        <v>2</v>
      </c>
      <c r="AM11" s="3" t="s">
        <v>2</v>
      </c>
      <c r="AN11" s="4" t="s">
        <v>1524</v>
      </c>
      <c r="AO11" s="3" t="s">
        <v>427</v>
      </c>
      <c r="AP11" s="4">
        <v>2</v>
      </c>
      <c r="AQ11" s="4" t="s">
        <v>993</v>
      </c>
      <c r="AR11" s="4" t="s">
        <v>797</v>
      </c>
      <c r="AS11" s="4" t="s">
        <v>1128</v>
      </c>
      <c r="AT11" s="3" t="s">
        <v>427</v>
      </c>
      <c r="AU11" s="4" t="s">
        <v>550</v>
      </c>
      <c r="AV11" s="1"/>
      <c r="AW11" s="1"/>
      <c r="AX11" s="1"/>
    </row>
    <row r="12" spans="1:50" ht="15" customHeight="1" x14ac:dyDescent="0.2">
      <c r="A12" s="251"/>
      <c r="B12" s="252"/>
      <c r="C12" s="5">
        <v>9</v>
      </c>
      <c r="D12" s="8" t="s">
        <v>67</v>
      </c>
      <c r="E12" s="36">
        <v>1</v>
      </c>
      <c r="F12" s="3" t="s">
        <v>2</v>
      </c>
      <c r="G12" s="3"/>
      <c r="H12" s="3" t="s">
        <v>2</v>
      </c>
      <c r="I12" s="3"/>
      <c r="J12" s="3"/>
      <c r="K12" s="3" t="s">
        <v>494</v>
      </c>
      <c r="L12" s="3"/>
      <c r="M12" s="3" t="s">
        <v>2</v>
      </c>
      <c r="N12" s="3"/>
      <c r="O12" s="3"/>
      <c r="P12" s="3" t="s">
        <v>2</v>
      </c>
      <c r="Q12" s="3"/>
      <c r="R12" s="3"/>
      <c r="S12" s="3"/>
      <c r="T12" s="3"/>
      <c r="U12" s="3"/>
      <c r="V12" s="3"/>
      <c r="W12" s="3" t="s">
        <v>2</v>
      </c>
      <c r="X12" s="3"/>
      <c r="Y12" s="3"/>
      <c r="Z12" s="3" t="s">
        <v>2</v>
      </c>
      <c r="AA12" s="3"/>
      <c r="AB12" s="3" t="s">
        <v>2</v>
      </c>
      <c r="AC12" s="3"/>
      <c r="AD12" s="4" t="s">
        <v>445</v>
      </c>
      <c r="AE12" s="4"/>
      <c r="AF12" s="3" t="s">
        <v>2</v>
      </c>
      <c r="AG12" s="4" t="s">
        <v>2</v>
      </c>
      <c r="AH12" s="4"/>
      <c r="AI12" s="4"/>
      <c r="AJ12" s="3" t="s">
        <v>1525</v>
      </c>
      <c r="AK12" s="3">
        <v>54</v>
      </c>
      <c r="AL12" s="3" t="s">
        <v>2</v>
      </c>
      <c r="AM12" s="3" t="s">
        <v>2</v>
      </c>
      <c r="AN12" s="3"/>
      <c r="AO12" s="3" t="s">
        <v>427</v>
      </c>
      <c r="AP12" s="4">
        <v>4</v>
      </c>
      <c r="AQ12" s="4" t="s">
        <v>1526</v>
      </c>
      <c r="AR12" s="4" t="s">
        <v>1527</v>
      </c>
      <c r="AS12" s="4" t="s">
        <v>1528</v>
      </c>
      <c r="AT12" s="3" t="s">
        <v>427</v>
      </c>
      <c r="AU12" s="4" t="s">
        <v>607</v>
      </c>
      <c r="AV12" s="1"/>
      <c r="AW12" s="1"/>
      <c r="AX12" s="1"/>
    </row>
    <row r="13" spans="1:50" ht="15" customHeight="1" x14ac:dyDescent="0.2">
      <c r="A13" s="251"/>
      <c r="B13" s="252"/>
      <c r="C13" s="5">
        <v>10</v>
      </c>
      <c r="D13" s="8" t="s">
        <v>68</v>
      </c>
      <c r="E13" s="36">
        <v>1</v>
      </c>
      <c r="F13" s="3" t="s">
        <v>2</v>
      </c>
      <c r="G13" s="3"/>
      <c r="H13" s="3"/>
      <c r="I13" s="3"/>
      <c r="J13" s="3"/>
      <c r="K13" s="3" t="s">
        <v>494</v>
      </c>
      <c r="L13" s="3"/>
      <c r="M13" s="3" t="s">
        <v>2</v>
      </c>
      <c r="N13" s="3"/>
      <c r="O13" s="3"/>
      <c r="P13" s="3"/>
      <c r="Q13" s="3"/>
      <c r="R13" s="3"/>
      <c r="S13" s="3"/>
      <c r="T13" s="3"/>
      <c r="U13" s="3"/>
      <c r="V13" s="3" t="s">
        <v>2</v>
      </c>
      <c r="W13" s="3" t="s">
        <v>2</v>
      </c>
      <c r="X13" s="3"/>
      <c r="Y13" s="3"/>
      <c r="Z13" s="3" t="s">
        <v>2</v>
      </c>
      <c r="AA13" s="3"/>
      <c r="AB13" s="3" t="s">
        <v>2</v>
      </c>
      <c r="AC13" s="3"/>
      <c r="AD13" s="4" t="s">
        <v>445</v>
      </c>
      <c r="AE13" s="4"/>
      <c r="AF13" s="3" t="s">
        <v>2</v>
      </c>
      <c r="AG13" s="4" t="s">
        <v>2</v>
      </c>
      <c r="AH13" s="4"/>
      <c r="AI13" s="4"/>
      <c r="AJ13" s="3"/>
      <c r="AK13" s="3">
        <v>17</v>
      </c>
      <c r="AL13" s="3" t="s">
        <v>2</v>
      </c>
      <c r="AM13" s="3" t="s">
        <v>2</v>
      </c>
      <c r="AN13" s="4" t="s">
        <v>1529</v>
      </c>
      <c r="AO13" s="3" t="s">
        <v>427</v>
      </c>
      <c r="AP13" s="3">
        <v>3</v>
      </c>
      <c r="AQ13" s="3" t="s">
        <v>1530</v>
      </c>
      <c r="AR13" s="3" t="s">
        <v>2</v>
      </c>
      <c r="AS13" s="3" t="s">
        <v>2</v>
      </c>
      <c r="AT13" s="3" t="s">
        <v>427</v>
      </c>
      <c r="AU13" s="4" t="s">
        <v>607</v>
      </c>
      <c r="AV13" s="1"/>
      <c r="AW13" s="1"/>
      <c r="AX13" s="1"/>
    </row>
    <row r="14" spans="1:50" ht="15" customHeight="1" x14ac:dyDescent="0.2">
      <c r="A14" s="251"/>
      <c r="B14" s="252"/>
      <c r="C14" s="5">
        <v>11</v>
      </c>
      <c r="D14" s="8" t="s">
        <v>69</v>
      </c>
      <c r="E14" s="36">
        <v>1</v>
      </c>
      <c r="F14" s="3" t="s">
        <v>2</v>
      </c>
      <c r="G14" s="3"/>
      <c r="H14" s="3" t="s">
        <v>2</v>
      </c>
      <c r="I14" s="3"/>
      <c r="J14" s="3"/>
      <c r="K14" s="3" t="s">
        <v>494</v>
      </c>
      <c r="L14" s="3"/>
      <c r="M14" s="3" t="s">
        <v>2</v>
      </c>
      <c r="N14" s="3"/>
      <c r="O14" s="3"/>
      <c r="P14" s="3"/>
      <c r="Q14" s="3"/>
      <c r="R14" s="3"/>
      <c r="S14" s="3"/>
      <c r="T14" s="3"/>
      <c r="U14" s="3"/>
      <c r="V14" s="3" t="s">
        <v>2</v>
      </c>
      <c r="W14" s="3" t="s">
        <v>2</v>
      </c>
      <c r="X14" s="3"/>
      <c r="Y14" s="3"/>
      <c r="Z14" s="3" t="s">
        <v>2</v>
      </c>
      <c r="AA14" s="3"/>
      <c r="AB14" s="3" t="s">
        <v>2</v>
      </c>
      <c r="AC14" s="3"/>
      <c r="AD14" s="4" t="s">
        <v>1531</v>
      </c>
      <c r="AE14" s="4"/>
      <c r="AF14" s="3" t="s">
        <v>2</v>
      </c>
      <c r="AG14" s="4" t="s">
        <v>2</v>
      </c>
      <c r="AH14" s="4"/>
      <c r="AI14" s="4"/>
      <c r="AJ14" s="3" t="s">
        <v>1532</v>
      </c>
      <c r="AK14" s="3">
        <v>22</v>
      </c>
      <c r="AL14" s="3" t="s">
        <v>2</v>
      </c>
      <c r="AM14" s="3" t="s">
        <v>2</v>
      </c>
      <c r="AN14" s="3" t="s">
        <v>1307</v>
      </c>
      <c r="AO14" s="3" t="s">
        <v>427</v>
      </c>
      <c r="AP14" s="3">
        <v>2</v>
      </c>
      <c r="AQ14" s="3" t="s">
        <v>469</v>
      </c>
      <c r="AR14" s="4" t="s">
        <v>483</v>
      </c>
      <c r="AS14" s="4" t="s">
        <v>558</v>
      </c>
      <c r="AT14" s="3" t="s">
        <v>427</v>
      </c>
      <c r="AU14" s="4" t="s">
        <v>550</v>
      </c>
      <c r="AV14" s="1"/>
      <c r="AW14" s="1"/>
      <c r="AX14" s="1"/>
    </row>
    <row r="15" spans="1:50" ht="15" customHeight="1" x14ac:dyDescent="0.2">
      <c r="A15" s="251"/>
      <c r="B15" s="252"/>
      <c r="C15" s="5">
        <v>12</v>
      </c>
      <c r="D15" s="8" t="s">
        <v>70</v>
      </c>
      <c r="E15" s="36">
        <v>1</v>
      </c>
      <c r="F15" s="3" t="s">
        <v>2</v>
      </c>
      <c r="G15" s="3"/>
      <c r="H15" s="3" t="s">
        <v>2</v>
      </c>
      <c r="I15" s="3"/>
      <c r="J15" s="3"/>
      <c r="K15" s="3" t="s">
        <v>494</v>
      </c>
      <c r="L15" s="3"/>
      <c r="M15" s="3" t="s">
        <v>2</v>
      </c>
      <c r="N15" s="3"/>
      <c r="O15" s="3"/>
      <c r="P15" s="3"/>
      <c r="Q15" s="3"/>
      <c r="R15" s="3"/>
      <c r="S15" s="3"/>
      <c r="T15" s="3"/>
      <c r="U15" s="3"/>
      <c r="V15" s="3" t="s">
        <v>2</v>
      </c>
      <c r="W15" s="3" t="s">
        <v>2</v>
      </c>
      <c r="X15" s="3"/>
      <c r="Y15" s="3"/>
      <c r="Z15" s="3" t="s">
        <v>2</v>
      </c>
      <c r="AA15" s="3"/>
      <c r="AB15" s="3" t="s">
        <v>2</v>
      </c>
      <c r="AC15" s="3"/>
      <c r="AD15" s="3" t="s">
        <v>445</v>
      </c>
      <c r="AE15" s="4"/>
      <c r="AF15" s="3" t="s">
        <v>2</v>
      </c>
      <c r="AG15" s="4"/>
      <c r="AH15" s="4" t="s">
        <v>2</v>
      </c>
      <c r="AI15" s="4"/>
      <c r="AJ15" s="3" t="s">
        <v>1518</v>
      </c>
      <c r="AK15" s="3">
        <v>17</v>
      </c>
      <c r="AL15" s="3" t="s">
        <v>2</v>
      </c>
      <c r="AM15" s="3" t="s">
        <v>2</v>
      </c>
      <c r="AN15" s="3" t="s">
        <v>1524</v>
      </c>
      <c r="AO15" s="3" t="s">
        <v>427</v>
      </c>
      <c r="AP15" s="3">
        <v>4</v>
      </c>
      <c r="AQ15" s="4" t="s">
        <v>1533</v>
      </c>
      <c r="AR15" s="3" t="s">
        <v>1534</v>
      </c>
      <c r="AS15" s="4" t="s">
        <v>432</v>
      </c>
      <c r="AT15" s="3" t="s">
        <v>427</v>
      </c>
      <c r="AU15" s="4" t="s">
        <v>550</v>
      </c>
      <c r="AV15" s="1"/>
      <c r="AW15" s="1"/>
      <c r="AX15" s="1"/>
    </row>
    <row r="16" spans="1:50" ht="15" customHeight="1" x14ac:dyDescent="0.2">
      <c r="A16" s="185"/>
      <c r="B16" s="185"/>
      <c r="C16" s="186"/>
      <c r="D16" s="186"/>
      <c r="E16" s="186">
        <f>SUM(E4:E15)</f>
        <v>11.96</v>
      </c>
      <c r="F16" s="186">
        <f>COUNTIF(F4:F15,"да")</f>
        <v>11</v>
      </c>
      <c r="G16" s="186">
        <f t="shared" ref="G16:AU16" si="0">COUNTIF(G4:G15,"да")</f>
        <v>1</v>
      </c>
      <c r="H16" s="186">
        <f t="shared" si="0"/>
        <v>11</v>
      </c>
      <c r="I16" s="186">
        <f t="shared" si="0"/>
        <v>0</v>
      </c>
      <c r="J16" s="186">
        <f t="shared" si="0"/>
        <v>0</v>
      </c>
      <c r="K16" s="186">
        <v>11</v>
      </c>
      <c r="L16" s="186">
        <v>1</v>
      </c>
      <c r="M16" s="186">
        <f t="shared" si="0"/>
        <v>11</v>
      </c>
      <c r="N16" s="186">
        <f t="shared" si="0"/>
        <v>0</v>
      </c>
      <c r="O16" s="186">
        <f t="shared" si="0"/>
        <v>1</v>
      </c>
      <c r="P16" s="186">
        <f t="shared" si="0"/>
        <v>1</v>
      </c>
      <c r="Q16" s="186">
        <f t="shared" si="0"/>
        <v>0</v>
      </c>
      <c r="R16" s="186">
        <f t="shared" si="0"/>
        <v>0</v>
      </c>
      <c r="S16" s="186">
        <f t="shared" si="0"/>
        <v>0</v>
      </c>
      <c r="T16" s="186">
        <f t="shared" si="0"/>
        <v>1</v>
      </c>
      <c r="U16" s="186">
        <v>1</v>
      </c>
      <c r="V16" s="186">
        <f t="shared" si="0"/>
        <v>9</v>
      </c>
      <c r="W16" s="186">
        <f t="shared" si="0"/>
        <v>12</v>
      </c>
      <c r="X16" s="186">
        <f t="shared" si="0"/>
        <v>0</v>
      </c>
      <c r="Y16" s="186">
        <f t="shared" si="0"/>
        <v>0</v>
      </c>
      <c r="Z16" s="186">
        <f t="shared" si="0"/>
        <v>12</v>
      </c>
      <c r="AA16" s="186">
        <f t="shared" si="0"/>
        <v>0</v>
      </c>
      <c r="AB16" s="186">
        <f t="shared" si="0"/>
        <v>12</v>
      </c>
      <c r="AC16" s="186">
        <f t="shared" si="0"/>
        <v>0</v>
      </c>
      <c r="AD16" s="186">
        <f t="shared" si="0"/>
        <v>0</v>
      </c>
      <c r="AE16" s="187">
        <f t="shared" si="0"/>
        <v>0</v>
      </c>
      <c r="AF16" s="186">
        <f t="shared" si="0"/>
        <v>11</v>
      </c>
      <c r="AG16" s="187">
        <f t="shared" si="0"/>
        <v>8</v>
      </c>
      <c r="AH16" s="187">
        <f t="shared" si="0"/>
        <v>4</v>
      </c>
      <c r="AI16" s="187">
        <f t="shared" si="0"/>
        <v>0</v>
      </c>
      <c r="AJ16" s="186">
        <f t="shared" si="0"/>
        <v>0</v>
      </c>
      <c r="AK16" s="186">
        <f t="shared" si="0"/>
        <v>0</v>
      </c>
      <c r="AL16" s="186">
        <f t="shared" si="0"/>
        <v>10</v>
      </c>
      <c r="AM16" s="186">
        <f t="shared" si="0"/>
        <v>12</v>
      </c>
      <c r="AN16" s="186">
        <f t="shared" si="0"/>
        <v>0</v>
      </c>
      <c r="AO16" s="186">
        <f t="shared" si="0"/>
        <v>0</v>
      </c>
      <c r="AP16" s="186">
        <f t="shared" si="0"/>
        <v>0</v>
      </c>
      <c r="AQ16" s="186">
        <f t="shared" si="0"/>
        <v>0</v>
      </c>
      <c r="AR16" s="186">
        <f t="shared" si="0"/>
        <v>3</v>
      </c>
      <c r="AS16" s="186">
        <f t="shared" si="0"/>
        <v>3</v>
      </c>
      <c r="AT16" s="186">
        <f t="shared" si="0"/>
        <v>0</v>
      </c>
      <c r="AU16" s="187">
        <f t="shared" si="0"/>
        <v>0</v>
      </c>
    </row>
    <row r="17" spans="1:47" ht="15" customHeight="1" x14ac:dyDescent="0.2">
      <c r="A17" s="185"/>
      <c r="B17" s="185"/>
      <c r="C17" s="186"/>
      <c r="D17" s="186"/>
      <c r="E17" s="186">
        <f>E16/12*100</f>
        <v>99.666666666666671</v>
      </c>
      <c r="F17" s="186">
        <f>F16/12*100</f>
        <v>91.666666666666657</v>
      </c>
      <c r="G17" s="186">
        <f t="shared" ref="G17:AT17" si="1">G16/12*100</f>
        <v>8.3333333333333321</v>
      </c>
      <c r="H17" s="186">
        <f t="shared" si="1"/>
        <v>91.666666666666657</v>
      </c>
      <c r="I17" s="186">
        <f t="shared" si="1"/>
        <v>0</v>
      </c>
      <c r="J17" s="186">
        <f t="shared" si="1"/>
        <v>0</v>
      </c>
      <c r="K17" s="186">
        <f t="shared" si="1"/>
        <v>91.666666666666657</v>
      </c>
      <c r="L17" s="186">
        <f t="shared" si="1"/>
        <v>8.3333333333333321</v>
      </c>
      <c r="M17" s="186">
        <f t="shared" si="1"/>
        <v>91.666666666666657</v>
      </c>
      <c r="N17" s="186">
        <f t="shared" si="1"/>
        <v>0</v>
      </c>
      <c r="O17" s="186">
        <f t="shared" si="1"/>
        <v>8.3333333333333321</v>
      </c>
      <c r="P17" s="186">
        <f t="shared" si="1"/>
        <v>8.3333333333333321</v>
      </c>
      <c r="Q17" s="186">
        <f t="shared" si="1"/>
        <v>0</v>
      </c>
      <c r="R17" s="186">
        <f t="shared" si="1"/>
        <v>0</v>
      </c>
      <c r="S17" s="186">
        <f t="shared" si="1"/>
        <v>0</v>
      </c>
      <c r="T17" s="186">
        <f t="shared" si="1"/>
        <v>8.3333333333333321</v>
      </c>
      <c r="U17" s="186">
        <f t="shared" si="1"/>
        <v>8.3333333333333321</v>
      </c>
      <c r="V17" s="186">
        <f t="shared" si="1"/>
        <v>75</v>
      </c>
      <c r="W17" s="186">
        <f t="shared" si="1"/>
        <v>100</v>
      </c>
      <c r="X17" s="186">
        <f t="shared" si="1"/>
        <v>0</v>
      </c>
      <c r="Y17" s="186">
        <f t="shared" si="1"/>
        <v>0</v>
      </c>
      <c r="Z17" s="186">
        <f t="shared" si="1"/>
        <v>100</v>
      </c>
      <c r="AA17" s="186">
        <f t="shared" si="1"/>
        <v>0</v>
      </c>
      <c r="AB17" s="186">
        <f t="shared" si="1"/>
        <v>100</v>
      </c>
      <c r="AC17" s="186">
        <f t="shared" si="1"/>
        <v>0</v>
      </c>
      <c r="AD17" s="63" t="s">
        <v>1535</v>
      </c>
      <c r="AE17" s="63" t="s">
        <v>1536</v>
      </c>
      <c r="AF17" s="186">
        <f t="shared" si="1"/>
        <v>91.666666666666657</v>
      </c>
      <c r="AG17" s="187">
        <f t="shared" si="1"/>
        <v>66.666666666666657</v>
      </c>
      <c r="AH17" s="187">
        <f t="shared" si="1"/>
        <v>33.333333333333329</v>
      </c>
      <c r="AI17" s="187">
        <f t="shared" si="1"/>
        <v>0</v>
      </c>
      <c r="AJ17" s="63" t="s">
        <v>1537</v>
      </c>
      <c r="AK17" s="186">
        <f>SUM(AK4:AK15)</f>
        <v>1018</v>
      </c>
      <c r="AL17" s="186">
        <f t="shared" si="1"/>
        <v>83.333333333333343</v>
      </c>
      <c r="AM17" s="186">
        <f t="shared" si="1"/>
        <v>100</v>
      </c>
      <c r="AN17" s="63" t="s">
        <v>1538</v>
      </c>
      <c r="AO17" s="186">
        <f t="shared" si="1"/>
        <v>0</v>
      </c>
      <c r="AP17" s="186">
        <f>SUM(AP4:AP15)</f>
        <v>46</v>
      </c>
      <c r="AQ17" s="112" t="s">
        <v>1539</v>
      </c>
      <c r="AR17" s="112" t="s">
        <v>1540</v>
      </c>
      <c r="AS17" s="112" t="s">
        <v>1541</v>
      </c>
      <c r="AT17" s="186">
        <f t="shared" si="1"/>
        <v>0</v>
      </c>
      <c r="AU17" s="187" t="s">
        <v>1542</v>
      </c>
    </row>
    <row r="19" spans="1:47" ht="12.75" x14ac:dyDescent="0.2">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row>
  </sheetData>
  <mergeCells count="37">
    <mergeCell ref="A1:D3"/>
    <mergeCell ref="F1:G1"/>
    <mergeCell ref="H1:J1"/>
    <mergeCell ref="K1:L1"/>
    <mergeCell ref="M1:O1"/>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U2:AU3"/>
    <mergeCell ref="A4:A15"/>
    <mergeCell ref="B4:B15"/>
    <mergeCell ref="AO2:AO3"/>
    <mergeCell ref="AP2:AP3"/>
    <mergeCell ref="AQ2:AQ3"/>
    <mergeCell ref="AR2:AR3"/>
    <mergeCell ref="AS2:AS3"/>
    <mergeCell ref="AT2:AT3"/>
    <mergeCell ref="AG2:AI2"/>
    <mergeCell ref="AJ2:AJ3"/>
    <mergeCell ref="AK2:AK3"/>
    <mergeCell ref="AL2:AL3"/>
    <mergeCell ref="AM2:AM3"/>
    <mergeCell ref="AN2:AN3"/>
    <mergeCell ref="W2:Y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X46"/>
  <sheetViews>
    <sheetView workbookViewId="0">
      <pane xSplit="4" ySplit="3" topLeftCell="E10" activePane="bottomRight" state="frozen"/>
      <selection pane="topRight" activeCell="E1" sqref="E1"/>
      <selection pane="bottomLeft" activeCell="A4" sqref="A4"/>
      <selection pane="bottomRight" activeCell="D29" sqref="D29"/>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75">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75">
        <v>10</v>
      </c>
      <c r="AE1" s="175">
        <v>11</v>
      </c>
      <c r="AF1" s="175">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595</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s="43" customFormat="1" ht="15.75" customHeight="1" x14ac:dyDescent="0.2">
      <c r="A4" s="251" t="s">
        <v>71</v>
      </c>
      <c r="B4" s="252" t="s">
        <v>72</v>
      </c>
      <c r="C4" s="38">
        <v>1</v>
      </c>
      <c r="D4" s="183" t="s">
        <v>73</v>
      </c>
      <c r="E4" s="117">
        <v>1</v>
      </c>
      <c r="F4" s="42" t="s">
        <v>2</v>
      </c>
      <c r="G4" s="42"/>
      <c r="H4" s="42" t="s">
        <v>2</v>
      </c>
      <c r="I4" s="42"/>
      <c r="J4" s="42"/>
      <c r="K4" s="42" t="s">
        <v>494</v>
      </c>
      <c r="L4" s="42"/>
      <c r="M4" s="42" t="s">
        <v>2</v>
      </c>
      <c r="N4" s="42"/>
      <c r="O4" s="42"/>
      <c r="P4" s="42"/>
      <c r="Q4" s="42"/>
      <c r="R4" s="42"/>
      <c r="S4" s="42"/>
      <c r="T4" s="42"/>
      <c r="U4" s="42"/>
      <c r="V4" s="42" t="s">
        <v>2</v>
      </c>
      <c r="W4" s="42" t="s">
        <v>2</v>
      </c>
      <c r="X4" s="42"/>
      <c r="Y4" s="42"/>
      <c r="Z4" s="42" t="s">
        <v>2</v>
      </c>
      <c r="AA4" s="42"/>
      <c r="AB4" s="42" t="s">
        <v>2</v>
      </c>
      <c r="AC4" s="42"/>
      <c r="AD4" s="42" t="s">
        <v>1441</v>
      </c>
      <c r="AE4" s="42" t="s">
        <v>1442</v>
      </c>
      <c r="AF4" s="42" t="s">
        <v>427</v>
      </c>
      <c r="AG4" s="42" t="s">
        <v>2</v>
      </c>
      <c r="AH4" s="42"/>
      <c r="AI4" s="42"/>
      <c r="AJ4" s="42" t="s">
        <v>780</v>
      </c>
      <c r="AK4" s="42">
        <v>89</v>
      </c>
      <c r="AL4" s="42" t="s">
        <v>427</v>
      </c>
      <c r="AM4" s="42" t="s">
        <v>2</v>
      </c>
      <c r="AN4" s="42"/>
      <c r="AO4" s="42" t="s">
        <v>427</v>
      </c>
      <c r="AP4" s="42">
        <v>4</v>
      </c>
      <c r="AQ4" s="42" t="s">
        <v>430</v>
      </c>
      <c r="AR4" s="42" t="s">
        <v>2</v>
      </c>
      <c r="AS4" s="42" t="s">
        <v>2</v>
      </c>
      <c r="AT4" s="42" t="s">
        <v>512</v>
      </c>
      <c r="AU4" s="42" t="s">
        <v>607</v>
      </c>
    </row>
    <row r="5" spans="1:50" s="43" customFormat="1" ht="15.75" customHeight="1" x14ac:dyDescent="0.2">
      <c r="A5" s="251"/>
      <c r="B5" s="252"/>
      <c r="C5" s="38">
        <v>2</v>
      </c>
      <c r="D5" s="183" t="s">
        <v>74</v>
      </c>
      <c r="E5" s="117">
        <v>0.8</v>
      </c>
      <c r="F5" s="42" t="s">
        <v>2</v>
      </c>
      <c r="G5" s="42"/>
      <c r="H5" s="42" t="s">
        <v>2</v>
      </c>
      <c r="I5" s="42"/>
      <c r="J5" s="42"/>
      <c r="K5" s="42" t="s">
        <v>494</v>
      </c>
      <c r="L5" s="42"/>
      <c r="M5" s="42"/>
      <c r="N5" s="42"/>
      <c r="O5" s="42" t="s">
        <v>2</v>
      </c>
      <c r="P5" s="42" t="s">
        <v>2</v>
      </c>
      <c r="Q5" s="42"/>
      <c r="R5" s="42"/>
      <c r="S5" s="42"/>
      <c r="T5" s="42"/>
      <c r="U5" s="42"/>
      <c r="V5" s="42"/>
      <c r="W5" s="42" t="s">
        <v>2</v>
      </c>
      <c r="X5" s="42"/>
      <c r="Y5" s="42"/>
      <c r="Z5" s="42" t="s">
        <v>2</v>
      </c>
      <c r="AA5" s="42"/>
      <c r="AB5" s="42" t="s">
        <v>2</v>
      </c>
      <c r="AC5" s="42"/>
      <c r="AD5" s="42" t="s">
        <v>1443</v>
      </c>
      <c r="AE5" s="42" t="s">
        <v>1444</v>
      </c>
      <c r="AF5" s="42" t="s">
        <v>2</v>
      </c>
      <c r="AG5" s="42" t="s">
        <v>2</v>
      </c>
      <c r="AH5" s="42"/>
      <c r="AI5" s="42"/>
      <c r="AJ5" s="42" t="s">
        <v>1445</v>
      </c>
      <c r="AK5" s="42">
        <v>570</v>
      </c>
      <c r="AL5" s="42" t="s">
        <v>2</v>
      </c>
      <c r="AM5" s="42" t="s">
        <v>427</v>
      </c>
      <c r="AN5" s="42" t="s">
        <v>1446</v>
      </c>
      <c r="AO5" s="42" t="s">
        <v>1447</v>
      </c>
      <c r="AP5" s="42">
        <v>20</v>
      </c>
      <c r="AQ5" s="42" t="s">
        <v>573</v>
      </c>
      <c r="AR5" s="42" t="s">
        <v>762</v>
      </c>
      <c r="AS5" s="42" t="s">
        <v>1448</v>
      </c>
      <c r="AT5" s="42" t="s">
        <v>512</v>
      </c>
      <c r="AU5" s="42" t="s">
        <v>550</v>
      </c>
    </row>
    <row r="6" spans="1:50" s="43" customFormat="1" ht="15.75" customHeight="1" x14ac:dyDescent="0.2">
      <c r="A6" s="251"/>
      <c r="B6" s="252"/>
      <c r="C6" s="38">
        <v>3</v>
      </c>
      <c r="D6" s="183" t="s">
        <v>75</v>
      </c>
      <c r="E6" s="117">
        <v>0.9</v>
      </c>
      <c r="F6" s="42" t="s">
        <v>2</v>
      </c>
      <c r="G6" s="42"/>
      <c r="H6" s="42" t="s">
        <v>2</v>
      </c>
      <c r="I6" s="42"/>
      <c r="J6" s="42"/>
      <c r="K6" s="42" t="s">
        <v>494</v>
      </c>
      <c r="L6" s="42"/>
      <c r="M6" s="42"/>
      <c r="N6" s="42"/>
      <c r="O6" s="42" t="s">
        <v>2</v>
      </c>
      <c r="P6" s="42"/>
      <c r="Q6" s="42"/>
      <c r="R6" s="42" t="s">
        <v>2</v>
      </c>
      <c r="S6" s="42"/>
      <c r="T6" s="42"/>
      <c r="U6" s="42"/>
      <c r="V6" s="42"/>
      <c r="W6" s="42" t="s">
        <v>2</v>
      </c>
      <c r="X6" s="42"/>
      <c r="Y6" s="42"/>
      <c r="Z6" s="42" t="s">
        <v>2</v>
      </c>
      <c r="AA6" s="42"/>
      <c r="AB6" s="42"/>
      <c r="AC6" s="42" t="s">
        <v>427</v>
      </c>
      <c r="AD6" s="42"/>
      <c r="AE6" s="42" t="s">
        <v>1449</v>
      </c>
      <c r="AF6" s="42" t="s">
        <v>2</v>
      </c>
      <c r="AG6" s="42"/>
      <c r="AH6" s="42" t="s">
        <v>2</v>
      </c>
      <c r="AI6" s="42"/>
      <c r="AJ6" s="42" t="s">
        <v>1450</v>
      </c>
      <c r="AK6" s="42">
        <v>400</v>
      </c>
      <c r="AL6" s="42" t="s">
        <v>427</v>
      </c>
      <c r="AM6" s="42" t="s">
        <v>427</v>
      </c>
      <c r="AN6" s="42"/>
      <c r="AO6" s="42" t="s">
        <v>427</v>
      </c>
      <c r="AP6" s="42">
        <v>3</v>
      </c>
      <c r="AQ6" s="42" t="s">
        <v>430</v>
      </c>
      <c r="AR6" s="42" t="s">
        <v>1451</v>
      </c>
      <c r="AS6" s="42" t="s">
        <v>588</v>
      </c>
      <c r="AT6" s="42" t="s">
        <v>512</v>
      </c>
      <c r="AU6" s="42" t="s">
        <v>607</v>
      </c>
    </row>
    <row r="7" spans="1:50" s="43" customFormat="1" ht="15.75" customHeight="1" x14ac:dyDescent="0.2">
      <c r="A7" s="251"/>
      <c r="B7" s="252"/>
      <c r="C7" s="38">
        <v>4</v>
      </c>
      <c r="D7" s="183" t="s">
        <v>76</v>
      </c>
      <c r="E7" s="117">
        <v>1</v>
      </c>
      <c r="F7" s="42"/>
      <c r="G7" s="42" t="s">
        <v>1452</v>
      </c>
      <c r="H7" s="42" t="s">
        <v>2</v>
      </c>
      <c r="I7" s="42"/>
      <c r="J7" s="42"/>
      <c r="K7" s="42" t="s">
        <v>494</v>
      </c>
      <c r="L7" s="42"/>
      <c r="M7" s="42" t="s">
        <v>2</v>
      </c>
      <c r="N7" s="42"/>
      <c r="O7" s="42"/>
      <c r="P7" s="42"/>
      <c r="Q7" s="42"/>
      <c r="R7" s="42"/>
      <c r="S7" s="42"/>
      <c r="T7" s="42"/>
      <c r="U7" s="42"/>
      <c r="V7" s="42" t="s">
        <v>2</v>
      </c>
      <c r="W7" s="42" t="s">
        <v>2</v>
      </c>
      <c r="X7" s="42"/>
      <c r="Y7" s="42"/>
      <c r="Z7" s="42" t="s">
        <v>2</v>
      </c>
      <c r="AA7" s="42"/>
      <c r="AB7" s="42" t="s">
        <v>2</v>
      </c>
      <c r="AC7" s="42"/>
      <c r="AD7" s="42" t="s">
        <v>1453</v>
      </c>
      <c r="AE7" s="42" t="s">
        <v>445</v>
      </c>
      <c r="AF7" s="42" t="s">
        <v>2</v>
      </c>
      <c r="AG7" s="42"/>
      <c r="AH7" s="42" t="s">
        <v>2</v>
      </c>
      <c r="AI7" s="42"/>
      <c r="AJ7" s="42" t="s">
        <v>1454</v>
      </c>
      <c r="AK7" s="42">
        <v>51</v>
      </c>
      <c r="AL7" s="42" t="s">
        <v>427</v>
      </c>
      <c r="AM7" s="42" t="s">
        <v>427</v>
      </c>
      <c r="AN7" s="42" t="s">
        <v>1455</v>
      </c>
      <c r="AO7" s="42" t="s">
        <v>427</v>
      </c>
      <c r="AP7" s="42">
        <v>4</v>
      </c>
      <c r="AQ7" s="42" t="s">
        <v>1456</v>
      </c>
      <c r="AR7" s="42" t="s">
        <v>1457</v>
      </c>
      <c r="AS7" s="42" t="s">
        <v>2</v>
      </c>
      <c r="AT7" s="42" t="s">
        <v>512</v>
      </c>
      <c r="AU7" s="42" t="s">
        <v>1458</v>
      </c>
    </row>
    <row r="8" spans="1:50" s="43" customFormat="1" ht="15.75" customHeight="1" x14ac:dyDescent="0.2">
      <c r="A8" s="251"/>
      <c r="B8" s="252"/>
      <c r="C8" s="38">
        <v>5</v>
      </c>
      <c r="D8" s="183" t="s">
        <v>77</v>
      </c>
      <c r="E8" s="117">
        <v>0.92</v>
      </c>
      <c r="F8" s="42" t="s">
        <v>2</v>
      </c>
      <c r="G8" s="42"/>
      <c r="H8" s="42" t="s">
        <v>2</v>
      </c>
      <c r="I8" s="42"/>
      <c r="J8" s="42"/>
      <c r="K8" s="42" t="s">
        <v>494</v>
      </c>
      <c r="L8" s="42"/>
      <c r="M8" s="42" t="s">
        <v>2</v>
      </c>
      <c r="N8" s="42"/>
      <c r="O8" s="42"/>
      <c r="P8" s="42"/>
      <c r="Q8" s="42"/>
      <c r="R8" s="42"/>
      <c r="S8" s="42"/>
      <c r="T8" s="42"/>
      <c r="U8" s="42"/>
      <c r="V8" s="42" t="s">
        <v>2</v>
      </c>
      <c r="W8" s="42"/>
      <c r="X8" s="42"/>
      <c r="Y8" s="42" t="s">
        <v>2</v>
      </c>
      <c r="Z8" s="42" t="s">
        <v>2</v>
      </c>
      <c r="AA8" s="42"/>
      <c r="AB8" s="42" t="s">
        <v>2</v>
      </c>
      <c r="AC8" s="42"/>
      <c r="AD8" s="42" t="s">
        <v>1459</v>
      </c>
      <c r="AE8" s="42" t="s">
        <v>1460</v>
      </c>
      <c r="AF8" s="42" t="s">
        <v>2</v>
      </c>
      <c r="AG8" s="42"/>
      <c r="AH8" s="42" t="s">
        <v>2</v>
      </c>
      <c r="AI8" s="42"/>
      <c r="AJ8" s="42" t="s">
        <v>485</v>
      </c>
      <c r="AK8" s="42">
        <v>54</v>
      </c>
      <c r="AL8" s="42" t="s">
        <v>2</v>
      </c>
      <c r="AM8" s="42" t="s">
        <v>2</v>
      </c>
      <c r="AN8" s="42" t="s">
        <v>1461</v>
      </c>
      <c r="AO8" s="42" t="s">
        <v>427</v>
      </c>
      <c r="AP8" s="42">
        <v>4</v>
      </c>
      <c r="AQ8" s="42" t="s">
        <v>430</v>
      </c>
      <c r="AR8" s="42" t="s">
        <v>2</v>
      </c>
      <c r="AS8" s="42" t="s">
        <v>2</v>
      </c>
      <c r="AT8" s="42" t="s">
        <v>512</v>
      </c>
      <c r="AU8" s="42" t="s">
        <v>607</v>
      </c>
    </row>
    <row r="9" spans="1:50" s="43" customFormat="1" ht="15.75" customHeight="1" x14ac:dyDescent="0.2">
      <c r="A9" s="251"/>
      <c r="B9" s="252"/>
      <c r="C9" s="38">
        <v>6</v>
      </c>
      <c r="D9" s="183" t="s">
        <v>78</v>
      </c>
      <c r="E9" s="117">
        <v>1</v>
      </c>
      <c r="F9" s="42"/>
      <c r="G9" s="42" t="s">
        <v>1462</v>
      </c>
      <c r="H9" s="42" t="s">
        <v>2</v>
      </c>
      <c r="I9" s="42"/>
      <c r="J9" s="42"/>
      <c r="K9" s="42" t="s">
        <v>494</v>
      </c>
      <c r="L9" s="42"/>
      <c r="M9" s="42" t="s">
        <v>2</v>
      </c>
      <c r="N9" s="42"/>
      <c r="O9" s="42"/>
      <c r="P9" s="42"/>
      <c r="Q9" s="42"/>
      <c r="R9" s="42"/>
      <c r="S9" s="42"/>
      <c r="T9" s="42"/>
      <c r="U9" s="42"/>
      <c r="V9" s="42" t="s">
        <v>2</v>
      </c>
      <c r="W9" s="42"/>
      <c r="X9" s="42" t="s">
        <v>427</v>
      </c>
      <c r="Y9" s="42"/>
      <c r="Z9" s="42" t="s">
        <v>2</v>
      </c>
      <c r="AA9" s="42"/>
      <c r="AB9" s="42" t="s">
        <v>2</v>
      </c>
      <c r="AC9" s="42"/>
      <c r="AD9" s="42" t="s">
        <v>425</v>
      </c>
      <c r="AE9" s="42" t="s">
        <v>1463</v>
      </c>
      <c r="AF9" s="42"/>
      <c r="AG9" s="42" t="s">
        <v>2</v>
      </c>
      <c r="AH9" s="42"/>
      <c r="AI9" s="42"/>
      <c r="AJ9" s="42" t="s">
        <v>614</v>
      </c>
      <c r="AK9" s="42">
        <v>77</v>
      </c>
      <c r="AL9" s="42" t="s">
        <v>2</v>
      </c>
      <c r="AM9" s="42" t="s">
        <v>2</v>
      </c>
      <c r="AN9" s="42" t="s">
        <v>427</v>
      </c>
      <c r="AO9" s="42" t="s">
        <v>427</v>
      </c>
      <c r="AP9" s="42">
        <v>3</v>
      </c>
      <c r="AQ9" s="42" t="s">
        <v>430</v>
      </c>
      <c r="AR9" s="42" t="s">
        <v>2</v>
      </c>
      <c r="AS9" s="42" t="s">
        <v>1464</v>
      </c>
      <c r="AT9" s="42" t="s">
        <v>512</v>
      </c>
      <c r="AU9" s="42" t="s">
        <v>550</v>
      </c>
    </row>
    <row r="10" spans="1:50" s="43" customFormat="1" ht="15.75" customHeight="1" x14ac:dyDescent="0.2">
      <c r="A10" s="251"/>
      <c r="B10" s="252"/>
      <c r="C10" s="38">
        <v>7</v>
      </c>
      <c r="D10" s="183" t="s">
        <v>79</v>
      </c>
      <c r="E10" s="117">
        <v>1</v>
      </c>
      <c r="F10" s="42" t="s">
        <v>2</v>
      </c>
      <c r="G10" s="42"/>
      <c r="H10" s="42" t="s">
        <v>2</v>
      </c>
      <c r="I10" s="42"/>
      <c r="J10" s="42"/>
      <c r="K10" s="42" t="s">
        <v>494</v>
      </c>
      <c r="L10" s="42"/>
      <c r="M10" s="42" t="s">
        <v>2</v>
      </c>
      <c r="N10" s="42"/>
      <c r="O10" s="42"/>
      <c r="P10" s="42"/>
      <c r="Q10" s="42"/>
      <c r="R10" s="42"/>
      <c r="S10" s="42"/>
      <c r="T10" s="42"/>
      <c r="U10" s="42"/>
      <c r="V10" s="42" t="s">
        <v>2</v>
      </c>
      <c r="W10" s="42" t="s">
        <v>2</v>
      </c>
      <c r="X10" s="42"/>
      <c r="Y10" s="42"/>
      <c r="Z10" s="42" t="s">
        <v>2</v>
      </c>
      <c r="AA10" s="42"/>
      <c r="AB10" s="42" t="s">
        <v>2</v>
      </c>
      <c r="AC10" s="42"/>
      <c r="AD10" s="42" t="s">
        <v>1465</v>
      </c>
      <c r="AE10" s="42" t="s">
        <v>477</v>
      </c>
      <c r="AF10" s="42" t="s">
        <v>2</v>
      </c>
      <c r="AG10" s="42"/>
      <c r="AH10" s="42" t="s">
        <v>2</v>
      </c>
      <c r="AI10" s="42"/>
      <c r="AJ10" s="42" t="s">
        <v>614</v>
      </c>
      <c r="AK10" s="42">
        <v>102</v>
      </c>
      <c r="AL10" s="42" t="s">
        <v>2</v>
      </c>
      <c r="AM10" s="42" t="s">
        <v>2</v>
      </c>
      <c r="AN10" s="42" t="s">
        <v>1466</v>
      </c>
      <c r="AO10" s="42" t="s">
        <v>427</v>
      </c>
      <c r="AP10" s="42">
        <v>6</v>
      </c>
      <c r="AQ10" s="42" t="s">
        <v>1028</v>
      </c>
      <c r="AR10" s="42" t="s">
        <v>1467</v>
      </c>
      <c r="AS10" s="42" t="s">
        <v>2</v>
      </c>
      <c r="AT10" s="42" t="s">
        <v>512</v>
      </c>
      <c r="AU10" s="42" t="s">
        <v>607</v>
      </c>
    </row>
    <row r="11" spans="1:50" s="43" customFormat="1" ht="15.75" customHeight="1" x14ac:dyDescent="0.2">
      <c r="A11" s="251"/>
      <c r="B11" s="252"/>
      <c r="C11" s="38">
        <v>8</v>
      </c>
      <c r="D11" s="183" t="s">
        <v>80</v>
      </c>
      <c r="E11" s="117">
        <v>1</v>
      </c>
      <c r="F11" s="42" t="s">
        <v>2</v>
      </c>
      <c r="G11" s="42"/>
      <c r="H11" s="42" t="s">
        <v>2</v>
      </c>
      <c r="I11" s="42"/>
      <c r="J11" s="42"/>
      <c r="K11" s="42" t="s">
        <v>494</v>
      </c>
      <c r="L11" s="42"/>
      <c r="M11" s="42" t="s">
        <v>2</v>
      </c>
      <c r="N11" s="42"/>
      <c r="O11" s="42"/>
      <c r="P11" s="42"/>
      <c r="Q11" s="42"/>
      <c r="R11" s="42"/>
      <c r="S11" s="42"/>
      <c r="T11" s="42"/>
      <c r="U11" s="42"/>
      <c r="V11" s="42" t="s">
        <v>2</v>
      </c>
      <c r="W11" s="42" t="s">
        <v>2</v>
      </c>
      <c r="X11" s="42"/>
      <c r="Y11" s="42"/>
      <c r="Z11" s="42" t="s">
        <v>2</v>
      </c>
      <c r="AA11" s="42"/>
      <c r="AB11" s="42" t="s">
        <v>2</v>
      </c>
      <c r="AC11" s="42"/>
      <c r="AD11" s="42" t="s">
        <v>445</v>
      </c>
      <c r="AE11" s="42" t="s">
        <v>426</v>
      </c>
      <c r="AF11" s="42" t="s">
        <v>2</v>
      </c>
      <c r="AG11" s="42"/>
      <c r="AH11" s="42" t="s">
        <v>2</v>
      </c>
      <c r="AI11" s="42"/>
      <c r="AJ11" s="42" t="s">
        <v>614</v>
      </c>
      <c r="AK11" s="42">
        <v>108</v>
      </c>
      <c r="AL11" s="42" t="s">
        <v>427</v>
      </c>
      <c r="AM11" s="42" t="s">
        <v>427</v>
      </c>
      <c r="AN11" s="42" t="s">
        <v>624</v>
      </c>
      <c r="AO11" s="42" t="s">
        <v>427</v>
      </c>
      <c r="AP11" s="42">
        <v>7</v>
      </c>
      <c r="AQ11" s="42" t="s">
        <v>430</v>
      </c>
      <c r="AR11" s="42" t="s">
        <v>2</v>
      </c>
      <c r="AS11" s="42" t="s">
        <v>2</v>
      </c>
      <c r="AT11" s="42" t="s">
        <v>512</v>
      </c>
      <c r="AU11" s="42" t="s">
        <v>550</v>
      </c>
    </row>
    <row r="12" spans="1:50" s="43" customFormat="1" ht="15.75" customHeight="1" x14ac:dyDescent="0.2">
      <c r="A12" s="251"/>
      <c r="B12" s="252"/>
      <c r="C12" s="38">
        <v>9</v>
      </c>
      <c r="D12" s="183" t="s">
        <v>81</v>
      </c>
      <c r="E12" s="117">
        <v>0.9</v>
      </c>
      <c r="F12" s="42" t="s">
        <v>2</v>
      </c>
      <c r="G12" s="42"/>
      <c r="H12" s="42" t="s">
        <v>2</v>
      </c>
      <c r="I12" s="42"/>
      <c r="J12" s="42"/>
      <c r="K12" s="42" t="s">
        <v>494</v>
      </c>
      <c r="L12" s="42"/>
      <c r="M12" s="42" t="s">
        <v>2</v>
      </c>
      <c r="N12" s="42"/>
      <c r="O12" s="42"/>
      <c r="P12" s="42" t="s">
        <v>2</v>
      </c>
      <c r="Q12" s="42"/>
      <c r="R12" s="42"/>
      <c r="S12" s="42"/>
      <c r="T12" s="42"/>
      <c r="U12" s="42"/>
      <c r="V12" s="42"/>
      <c r="W12" s="42" t="s">
        <v>2</v>
      </c>
      <c r="X12" s="42"/>
      <c r="Y12" s="42"/>
      <c r="Z12" s="42" t="s">
        <v>2</v>
      </c>
      <c r="AA12" s="42"/>
      <c r="AB12" s="42" t="s">
        <v>2</v>
      </c>
      <c r="AC12" s="42"/>
      <c r="AD12" s="42" t="s">
        <v>445</v>
      </c>
      <c r="AE12" s="42"/>
      <c r="AF12" s="42" t="s">
        <v>2</v>
      </c>
      <c r="AG12" s="42"/>
      <c r="AH12" s="42" t="s">
        <v>2</v>
      </c>
      <c r="AI12" s="42"/>
      <c r="AJ12" s="42" t="s">
        <v>614</v>
      </c>
      <c r="AK12" s="42">
        <v>48</v>
      </c>
      <c r="AL12" s="42" t="s">
        <v>2</v>
      </c>
      <c r="AM12" s="42" t="s">
        <v>2</v>
      </c>
      <c r="AN12" s="42" t="s">
        <v>1468</v>
      </c>
      <c r="AO12" s="42" t="s">
        <v>427</v>
      </c>
      <c r="AP12" s="42">
        <v>6</v>
      </c>
      <c r="AQ12" s="42" t="s">
        <v>1243</v>
      </c>
      <c r="AR12" s="42" t="s">
        <v>2</v>
      </c>
      <c r="AS12" s="42" t="s">
        <v>2</v>
      </c>
      <c r="AT12" s="42" t="s">
        <v>512</v>
      </c>
      <c r="AU12" s="42" t="s">
        <v>607</v>
      </c>
    </row>
    <row r="13" spans="1:50" s="43" customFormat="1" ht="15.75" customHeight="1" x14ac:dyDescent="0.2">
      <c r="A13" s="251"/>
      <c r="B13" s="252"/>
      <c r="C13" s="38">
        <v>10</v>
      </c>
      <c r="D13" s="183" t="s">
        <v>82</v>
      </c>
      <c r="E13" s="117">
        <v>1</v>
      </c>
      <c r="F13" s="42" t="s">
        <v>2</v>
      </c>
      <c r="G13" s="42"/>
      <c r="H13" s="42" t="s">
        <v>2</v>
      </c>
      <c r="I13" s="42"/>
      <c r="J13" s="42"/>
      <c r="K13" s="42" t="s">
        <v>494</v>
      </c>
      <c r="L13" s="42"/>
      <c r="M13" s="42" t="s">
        <v>2</v>
      </c>
      <c r="N13" s="42"/>
      <c r="O13" s="42"/>
      <c r="P13" s="42"/>
      <c r="Q13" s="42"/>
      <c r="R13" s="42"/>
      <c r="S13" s="42"/>
      <c r="T13" s="42"/>
      <c r="U13" s="42"/>
      <c r="V13" s="42" t="s">
        <v>2</v>
      </c>
      <c r="W13" s="42" t="s">
        <v>2</v>
      </c>
      <c r="X13" s="42"/>
      <c r="Y13" s="42"/>
      <c r="Z13" s="42" t="s">
        <v>2</v>
      </c>
      <c r="AA13" s="42"/>
      <c r="AB13" s="42" t="s">
        <v>2</v>
      </c>
      <c r="AC13" s="42"/>
      <c r="AD13" s="42" t="s">
        <v>445</v>
      </c>
      <c r="AE13" s="42" t="s">
        <v>477</v>
      </c>
      <c r="AF13" s="42" t="s">
        <v>2</v>
      </c>
      <c r="AG13" s="42" t="s">
        <v>2</v>
      </c>
      <c r="AH13" s="42"/>
      <c r="AI13" s="42"/>
      <c r="AJ13" s="42" t="s">
        <v>780</v>
      </c>
      <c r="AK13" s="42">
        <v>15</v>
      </c>
      <c r="AL13" s="42" t="s">
        <v>2</v>
      </c>
      <c r="AM13" s="42" t="s">
        <v>2</v>
      </c>
      <c r="AN13" s="42" t="s">
        <v>1469</v>
      </c>
      <c r="AO13" s="42" t="s">
        <v>494</v>
      </c>
      <c r="AP13" s="42">
        <v>5</v>
      </c>
      <c r="AQ13" s="42" t="s">
        <v>469</v>
      </c>
      <c r="AR13" s="42" t="s">
        <v>2</v>
      </c>
      <c r="AS13" s="42" t="s">
        <v>2</v>
      </c>
      <c r="AT13" s="42" t="s">
        <v>512</v>
      </c>
      <c r="AU13" s="42" t="s">
        <v>607</v>
      </c>
    </row>
    <row r="14" spans="1:50" s="43" customFormat="1" ht="15.75" customHeight="1" x14ac:dyDescent="0.2">
      <c r="A14" s="251"/>
      <c r="B14" s="252"/>
      <c r="C14" s="38">
        <v>11</v>
      </c>
      <c r="D14" s="183" t="s">
        <v>83</v>
      </c>
      <c r="E14" s="117">
        <v>1</v>
      </c>
      <c r="F14" s="42" t="s">
        <v>2</v>
      </c>
      <c r="G14" s="42"/>
      <c r="H14" s="42" t="s">
        <v>2</v>
      </c>
      <c r="I14" s="42"/>
      <c r="J14" s="42"/>
      <c r="K14" s="42" t="s">
        <v>494</v>
      </c>
      <c r="L14" s="42"/>
      <c r="M14" s="42" t="s">
        <v>2</v>
      </c>
      <c r="N14" s="42"/>
      <c r="O14" s="42"/>
      <c r="P14" s="42"/>
      <c r="Q14" s="42"/>
      <c r="R14" s="42" t="s">
        <v>2</v>
      </c>
      <c r="S14" s="42"/>
      <c r="T14" s="42"/>
      <c r="U14" s="42"/>
      <c r="V14" s="42"/>
      <c r="W14" s="42" t="s">
        <v>2</v>
      </c>
      <c r="X14" s="42"/>
      <c r="Y14" s="42"/>
      <c r="Z14" s="42" t="s">
        <v>2</v>
      </c>
      <c r="AA14" s="42"/>
      <c r="AB14" s="42" t="s">
        <v>2</v>
      </c>
      <c r="AC14" s="42"/>
      <c r="AD14" s="42" t="s">
        <v>1470</v>
      </c>
      <c r="AE14" s="42"/>
      <c r="AF14" s="42" t="s">
        <v>2</v>
      </c>
      <c r="AG14" s="42"/>
      <c r="AH14" s="42" t="s">
        <v>2</v>
      </c>
      <c r="AI14" s="42"/>
      <c r="AJ14" s="42" t="s">
        <v>1471</v>
      </c>
      <c r="AK14" s="42">
        <v>45</v>
      </c>
      <c r="AL14" s="42"/>
      <c r="AM14" s="42" t="s">
        <v>2</v>
      </c>
      <c r="AN14" s="42" t="s">
        <v>1472</v>
      </c>
      <c r="AO14" s="42" t="s">
        <v>427</v>
      </c>
      <c r="AP14" s="42">
        <v>5</v>
      </c>
      <c r="AQ14" s="42" t="s">
        <v>1473</v>
      </c>
      <c r="AR14" s="42" t="s">
        <v>2</v>
      </c>
      <c r="AS14" s="42" t="s">
        <v>2</v>
      </c>
      <c r="AT14" s="42" t="s">
        <v>512</v>
      </c>
      <c r="AU14" s="42" t="s">
        <v>607</v>
      </c>
    </row>
    <row r="15" spans="1:50" s="43" customFormat="1" ht="15.75" customHeight="1" x14ac:dyDescent="0.2">
      <c r="A15" s="251"/>
      <c r="B15" s="252"/>
      <c r="C15" s="38">
        <v>12</v>
      </c>
      <c r="D15" s="183" t="s">
        <v>84</v>
      </c>
      <c r="E15" s="117">
        <v>1</v>
      </c>
      <c r="F15" s="42" t="s">
        <v>2</v>
      </c>
      <c r="G15" s="42"/>
      <c r="H15" s="42" t="s">
        <v>2</v>
      </c>
      <c r="I15" s="42"/>
      <c r="J15" s="42"/>
      <c r="K15" s="42" t="s">
        <v>494</v>
      </c>
      <c r="L15" s="42"/>
      <c r="M15" s="42" t="s">
        <v>2</v>
      </c>
      <c r="N15" s="42"/>
      <c r="O15" s="42"/>
      <c r="P15" s="42"/>
      <c r="Q15" s="42"/>
      <c r="R15" s="42"/>
      <c r="S15" s="42"/>
      <c r="T15" s="42"/>
      <c r="U15" s="42"/>
      <c r="V15" s="42" t="s">
        <v>2</v>
      </c>
      <c r="W15" s="42" t="s">
        <v>2</v>
      </c>
      <c r="X15" s="42"/>
      <c r="Y15" s="42"/>
      <c r="Z15" s="42" t="s">
        <v>2</v>
      </c>
      <c r="AA15" s="42"/>
      <c r="AB15" s="42" t="s">
        <v>2</v>
      </c>
      <c r="AC15" s="42"/>
      <c r="AD15" s="42" t="s">
        <v>445</v>
      </c>
      <c r="AE15" s="42" t="s">
        <v>435</v>
      </c>
      <c r="AF15" s="42" t="s">
        <v>2</v>
      </c>
      <c r="AG15" s="42"/>
      <c r="AH15" s="42" t="s">
        <v>2</v>
      </c>
      <c r="AI15" s="42"/>
      <c r="AJ15" s="42" t="s">
        <v>451</v>
      </c>
      <c r="AK15" s="42">
        <v>60</v>
      </c>
      <c r="AL15" s="42" t="s">
        <v>2</v>
      </c>
      <c r="AM15" s="42" t="s">
        <v>427</v>
      </c>
      <c r="AN15" s="42" t="s">
        <v>1223</v>
      </c>
      <c r="AO15" s="42" t="s">
        <v>427</v>
      </c>
      <c r="AP15" s="42">
        <v>6</v>
      </c>
      <c r="AQ15" s="42"/>
      <c r="AR15" s="42" t="s">
        <v>2</v>
      </c>
      <c r="AS15" s="42" t="s">
        <v>2</v>
      </c>
      <c r="AT15" s="42" t="s">
        <v>512</v>
      </c>
      <c r="AU15" s="42" t="s">
        <v>607</v>
      </c>
    </row>
    <row r="16" spans="1:50" s="43" customFormat="1" ht="15.75" customHeight="1" x14ac:dyDescent="0.2">
      <c r="A16" s="251"/>
      <c r="B16" s="252"/>
      <c r="C16" s="38">
        <v>13</v>
      </c>
      <c r="D16" s="183" t="s">
        <v>85</v>
      </c>
      <c r="E16" s="117">
        <v>0.95</v>
      </c>
      <c r="F16" s="42" t="s">
        <v>2</v>
      </c>
      <c r="G16" s="42"/>
      <c r="H16" s="42" t="s">
        <v>2</v>
      </c>
      <c r="I16" s="42"/>
      <c r="J16" s="42"/>
      <c r="K16" s="42" t="s">
        <v>494</v>
      </c>
      <c r="L16" s="42"/>
      <c r="M16" s="42" t="s">
        <v>2</v>
      </c>
      <c r="N16" s="42"/>
      <c r="O16" s="42"/>
      <c r="P16" s="42"/>
      <c r="Q16" s="42"/>
      <c r="R16" s="42"/>
      <c r="S16" s="42"/>
      <c r="T16" s="42"/>
      <c r="U16" s="42"/>
      <c r="V16" s="42" t="s">
        <v>2</v>
      </c>
      <c r="W16" s="42" t="s">
        <v>2</v>
      </c>
      <c r="X16" s="42"/>
      <c r="Y16" s="42"/>
      <c r="Z16" s="42" t="s">
        <v>2</v>
      </c>
      <c r="AA16" s="42"/>
      <c r="AB16" s="42" t="s">
        <v>2</v>
      </c>
      <c r="AC16" s="42"/>
      <c r="AD16" s="42" t="s">
        <v>425</v>
      </c>
      <c r="AE16" s="42"/>
      <c r="AF16" s="42"/>
      <c r="AG16" s="42"/>
      <c r="AH16" s="42"/>
      <c r="AI16" s="42"/>
      <c r="AJ16" s="42" t="s">
        <v>1474</v>
      </c>
      <c r="AK16" s="42">
        <v>2</v>
      </c>
      <c r="AL16" s="42" t="s">
        <v>2</v>
      </c>
      <c r="AM16" s="42" t="s">
        <v>2</v>
      </c>
      <c r="AN16" s="42" t="s">
        <v>1475</v>
      </c>
      <c r="AO16" s="42" t="s">
        <v>427</v>
      </c>
      <c r="AP16" s="42">
        <v>4</v>
      </c>
      <c r="AQ16" s="42" t="s">
        <v>1476</v>
      </c>
      <c r="AR16" s="42" t="s">
        <v>2</v>
      </c>
      <c r="AS16" s="42" t="s">
        <v>1477</v>
      </c>
      <c r="AT16" s="42" t="s">
        <v>512</v>
      </c>
      <c r="AU16" s="42" t="s">
        <v>607</v>
      </c>
    </row>
    <row r="17" spans="1:50" s="43" customFormat="1" ht="15.75" customHeight="1" x14ac:dyDescent="0.2">
      <c r="A17" s="251"/>
      <c r="B17" s="252"/>
      <c r="C17" s="38">
        <v>14</v>
      </c>
      <c r="D17" s="183" t="s">
        <v>86</v>
      </c>
      <c r="E17" s="117">
        <v>1</v>
      </c>
      <c r="F17" s="42"/>
      <c r="G17" s="42" t="s">
        <v>1478</v>
      </c>
      <c r="H17" s="42" t="s">
        <v>2</v>
      </c>
      <c r="I17" s="42"/>
      <c r="J17" s="42"/>
      <c r="K17" s="42" t="s">
        <v>494</v>
      </c>
      <c r="L17" s="42"/>
      <c r="M17" s="42" t="s">
        <v>2</v>
      </c>
      <c r="N17" s="42"/>
      <c r="O17" s="42"/>
      <c r="P17" s="42"/>
      <c r="Q17" s="42"/>
      <c r="R17" s="42"/>
      <c r="S17" s="42"/>
      <c r="T17" s="42"/>
      <c r="U17" s="42"/>
      <c r="V17" s="42" t="s">
        <v>2</v>
      </c>
      <c r="W17" s="42" t="s">
        <v>2</v>
      </c>
      <c r="X17" s="42"/>
      <c r="Y17" s="42"/>
      <c r="Z17" s="42" t="s">
        <v>2</v>
      </c>
      <c r="AA17" s="42"/>
      <c r="AB17" s="42" t="s">
        <v>2</v>
      </c>
      <c r="AC17" s="42"/>
      <c r="AD17" s="42" t="s">
        <v>889</v>
      </c>
      <c r="AE17" s="42" t="s">
        <v>889</v>
      </c>
      <c r="AF17" s="42" t="s">
        <v>427</v>
      </c>
      <c r="AG17" s="42"/>
      <c r="AH17" s="42" t="s">
        <v>2</v>
      </c>
      <c r="AI17" s="42"/>
      <c r="AJ17" s="42" t="s">
        <v>1479</v>
      </c>
      <c r="AK17" s="42">
        <v>156</v>
      </c>
      <c r="AL17" s="42" t="s">
        <v>427</v>
      </c>
      <c r="AM17" s="42" t="s">
        <v>427</v>
      </c>
      <c r="AN17" s="42" t="s">
        <v>624</v>
      </c>
      <c r="AO17" s="42" t="s">
        <v>427</v>
      </c>
      <c r="AP17" s="42">
        <v>7</v>
      </c>
      <c r="AQ17" s="42" t="s">
        <v>430</v>
      </c>
      <c r="AR17" s="42" t="s">
        <v>1480</v>
      </c>
      <c r="AS17" s="42" t="s">
        <v>432</v>
      </c>
      <c r="AT17" s="42" t="s">
        <v>512</v>
      </c>
      <c r="AU17" s="42" t="s">
        <v>550</v>
      </c>
    </row>
    <row r="18" spans="1:50" s="43" customFormat="1" ht="15.75" customHeight="1" x14ac:dyDescent="0.2">
      <c r="A18" s="251"/>
      <c r="B18" s="252"/>
      <c r="C18" s="38">
        <v>15</v>
      </c>
      <c r="D18" s="183" t="s">
        <v>87</v>
      </c>
      <c r="E18" s="117">
        <v>1</v>
      </c>
      <c r="F18" s="42" t="s">
        <v>2</v>
      </c>
      <c r="G18" s="42"/>
      <c r="H18" s="42" t="s">
        <v>2</v>
      </c>
      <c r="I18" s="42"/>
      <c r="J18" s="42"/>
      <c r="K18" s="42" t="s">
        <v>494</v>
      </c>
      <c r="L18" s="42"/>
      <c r="M18" s="42" t="s">
        <v>2</v>
      </c>
      <c r="N18" s="42"/>
      <c r="O18" s="42"/>
      <c r="P18" s="42"/>
      <c r="Q18" s="42"/>
      <c r="R18" s="42"/>
      <c r="S18" s="42"/>
      <c r="T18" s="42"/>
      <c r="U18" s="42"/>
      <c r="V18" s="42" t="s">
        <v>2</v>
      </c>
      <c r="W18" s="42"/>
      <c r="X18" s="42" t="s">
        <v>427</v>
      </c>
      <c r="Y18" s="42"/>
      <c r="Z18" s="42" t="s">
        <v>2</v>
      </c>
      <c r="AA18" s="42"/>
      <c r="AB18" s="42" t="s">
        <v>2</v>
      </c>
      <c r="AC18" s="42"/>
      <c r="AD18" s="42" t="s">
        <v>445</v>
      </c>
      <c r="AE18" s="42" t="s">
        <v>445</v>
      </c>
      <c r="AF18" s="42" t="s">
        <v>2</v>
      </c>
      <c r="AG18" s="42"/>
      <c r="AH18" s="42"/>
      <c r="AI18" s="42"/>
      <c r="AJ18" s="42" t="s">
        <v>1481</v>
      </c>
      <c r="AK18" s="42">
        <v>15</v>
      </c>
      <c r="AL18" s="42"/>
      <c r="AM18" s="42"/>
      <c r="AN18" s="42"/>
      <c r="AO18" s="42" t="s">
        <v>427</v>
      </c>
      <c r="AP18" s="42">
        <v>2</v>
      </c>
      <c r="AQ18" s="42" t="s">
        <v>430</v>
      </c>
      <c r="AR18" s="42"/>
      <c r="AS18" s="42"/>
      <c r="AT18" s="42" t="s">
        <v>512</v>
      </c>
      <c r="AU18" s="42"/>
    </row>
    <row r="19" spans="1:50" s="43" customFormat="1" ht="15.75" customHeight="1" x14ac:dyDescent="0.2">
      <c r="A19" s="251"/>
      <c r="B19" s="252"/>
      <c r="C19" s="38">
        <v>16</v>
      </c>
      <c r="D19" s="183" t="s">
        <v>88</v>
      </c>
      <c r="E19" s="117">
        <v>1</v>
      </c>
      <c r="F19" s="42" t="s">
        <v>2</v>
      </c>
      <c r="G19" s="42"/>
      <c r="H19" s="42" t="s">
        <v>1482</v>
      </c>
      <c r="I19" s="42"/>
      <c r="J19" s="42"/>
      <c r="K19" s="42" t="s">
        <v>494</v>
      </c>
      <c r="L19" s="42"/>
      <c r="M19" s="42" t="s">
        <v>2</v>
      </c>
      <c r="N19" s="42"/>
      <c r="O19" s="42"/>
      <c r="P19" s="42"/>
      <c r="Q19" s="42"/>
      <c r="R19" s="42"/>
      <c r="S19" s="42"/>
      <c r="T19" s="42"/>
      <c r="U19" s="42"/>
      <c r="V19" s="42" t="s">
        <v>2</v>
      </c>
      <c r="W19" s="42" t="s">
        <v>2</v>
      </c>
      <c r="X19" s="42"/>
      <c r="Y19" s="42"/>
      <c r="Z19" s="42" t="s">
        <v>2</v>
      </c>
      <c r="AA19" s="42"/>
      <c r="AB19" s="42" t="s">
        <v>2</v>
      </c>
      <c r="AC19" s="42"/>
      <c r="AD19" s="42" t="s">
        <v>425</v>
      </c>
      <c r="AE19" s="42" t="s">
        <v>1483</v>
      </c>
      <c r="AF19" s="42" t="s">
        <v>2</v>
      </c>
      <c r="AG19" s="42"/>
      <c r="AH19" s="42" t="s">
        <v>2</v>
      </c>
      <c r="AI19" s="42"/>
      <c r="AJ19" s="42" t="s">
        <v>577</v>
      </c>
      <c r="AK19" s="42">
        <v>11</v>
      </c>
      <c r="AL19" s="42" t="s">
        <v>2</v>
      </c>
      <c r="AM19" s="42" t="s">
        <v>427</v>
      </c>
      <c r="AN19" s="42" t="s">
        <v>1484</v>
      </c>
      <c r="AO19" s="42" t="s">
        <v>427</v>
      </c>
      <c r="AP19" s="42">
        <v>2</v>
      </c>
      <c r="AQ19" s="42" t="s">
        <v>1485</v>
      </c>
      <c r="AR19" s="42" t="s">
        <v>2</v>
      </c>
      <c r="AS19" s="42" t="s">
        <v>588</v>
      </c>
      <c r="AT19" s="42" t="s">
        <v>512</v>
      </c>
      <c r="AU19" s="42" t="s">
        <v>1486</v>
      </c>
    </row>
    <row r="20" spans="1:50" s="43" customFormat="1" ht="15.75" customHeight="1" x14ac:dyDescent="0.2">
      <c r="A20" s="251"/>
      <c r="B20" s="252"/>
      <c r="C20" s="38">
        <v>17</v>
      </c>
      <c r="D20" s="183" t="s">
        <v>89</v>
      </c>
      <c r="E20" s="117">
        <v>1</v>
      </c>
      <c r="F20" s="42" t="s">
        <v>2</v>
      </c>
      <c r="G20" s="42"/>
      <c r="H20" s="42"/>
      <c r="I20" s="42" t="s">
        <v>2</v>
      </c>
      <c r="J20" s="42"/>
      <c r="K20" s="42" t="s">
        <v>494</v>
      </c>
      <c r="L20" s="42"/>
      <c r="M20" s="42" t="s">
        <v>2</v>
      </c>
      <c r="N20" s="42"/>
      <c r="O20" s="42"/>
      <c r="P20" s="42"/>
      <c r="Q20" s="42"/>
      <c r="R20" s="42"/>
      <c r="S20" s="42"/>
      <c r="T20" s="42" t="s">
        <v>2</v>
      </c>
      <c r="U20" s="42"/>
      <c r="V20" s="42"/>
      <c r="W20" s="42" t="s">
        <v>2</v>
      </c>
      <c r="X20" s="42"/>
      <c r="Y20" s="42"/>
      <c r="Z20" s="42" t="s">
        <v>2</v>
      </c>
      <c r="AA20" s="42"/>
      <c r="AB20" s="42" t="s">
        <v>2</v>
      </c>
      <c r="AC20" s="42"/>
      <c r="AD20" s="42" t="s">
        <v>1487</v>
      </c>
      <c r="AE20" s="42"/>
      <c r="AF20" s="42" t="s">
        <v>2</v>
      </c>
      <c r="AG20" s="42"/>
      <c r="AH20" s="42" t="s">
        <v>2</v>
      </c>
      <c r="AI20" s="42"/>
      <c r="AJ20" s="42" t="s">
        <v>780</v>
      </c>
      <c r="AK20" s="117">
        <v>32</v>
      </c>
      <c r="AL20" s="42" t="s">
        <v>427</v>
      </c>
      <c r="AM20" s="42" t="s">
        <v>427</v>
      </c>
      <c r="AN20" s="42" t="s">
        <v>1488</v>
      </c>
      <c r="AO20" s="42" t="s">
        <v>427</v>
      </c>
      <c r="AP20" s="42">
        <v>2</v>
      </c>
      <c r="AQ20" s="42" t="s">
        <v>1344</v>
      </c>
      <c r="AR20" s="42" t="s">
        <v>1457</v>
      </c>
      <c r="AS20" s="42" t="s">
        <v>2</v>
      </c>
      <c r="AT20" s="42" t="s">
        <v>512</v>
      </c>
      <c r="AU20" s="42" t="s">
        <v>607</v>
      </c>
    </row>
    <row r="21" spans="1:50" s="43" customFormat="1" ht="15.75" customHeight="1" x14ac:dyDescent="0.2">
      <c r="A21" s="251"/>
      <c r="B21" s="252"/>
      <c r="C21" s="38">
        <v>18</v>
      </c>
      <c r="D21" s="183" t="s">
        <v>90</v>
      </c>
      <c r="E21" s="117">
        <v>1</v>
      </c>
      <c r="F21" s="42" t="s">
        <v>2</v>
      </c>
      <c r="G21" s="42"/>
      <c r="H21" s="42" t="s">
        <v>2</v>
      </c>
      <c r="I21" s="42"/>
      <c r="J21" s="42"/>
      <c r="K21" s="42" t="s">
        <v>494</v>
      </c>
      <c r="L21" s="42"/>
      <c r="M21" s="42" t="s">
        <v>2</v>
      </c>
      <c r="N21" s="42"/>
      <c r="O21" s="42"/>
      <c r="P21" s="42"/>
      <c r="Q21" s="42"/>
      <c r="R21" s="42"/>
      <c r="S21" s="42"/>
      <c r="T21" s="42"/>
      <c r="U21" s="42"/>
      <c r="V21" s="42" t="s">
        <v>2</v>
      </c>
      <c r="W21" s="42" t="s">
        <v>2</v>
      </c>
      <c r="X21" s="42"/>
      <c r="Y21" s="42"/>
      <c r="Z21" s="42" t="s">
        <v>2</v>
      </c>
      <c r="AA21" s="42"/>
      <c r="AB21" s="42" t="s">
        <v>2</v>
      </c>
      <c r="AC21" s="42"/>
      <c r="AD21" s="42" t="s">
        <v>1489</v>
      </c>
      <c r="AE21" s="42"/>
      <c r="AF21" s="42" t="s">
        <v>2</v>
      </c>
      <c r="AG21" s="42"/>
      <c r="AH21" s="42" t="s">
        <v>2</v>
      </c>
      <c r="AI21" s="42"/>
      <c r="AJ21" s="42" t="s">
        <v>610</v>
      </c>
      <c r="AK21" s="42">
        <v>14</v>
      </c>
      <c r="AL21" s="42" t="s">
        <v>2</v>
      </c>
      <c r="AM21" s="42" t="s">
        <v>2</v>
      </c>
      <c r="AN21" s="42" t="s">
        <v>1490</v>
      </c>
      <c r="AO21" s="42" t="s">
        <v>427</v>
      </c>
      <c r="AP21" s="42">
        <v>4</v>
      </c>
      <c r="AQ21" s="42" t="s">
        <v>430</v>
      </c>
      <c r="AR21" s="42" t="s">
        <v>2</v>
      </c>
      <c r="AS21" s="42" t="s">
        <v>2</v>
      </c>
      <c r="AT21" s="42" t="s">
        <v>512</v>
      </c>
      <c r="AU21" s="42" t="s">
        <v>607</v>
      </c>
    </row>
    <row r="22" spans="1:50" s="43" customFormat="1" ht="15.75" customHeight="1" x14ac:dyDescent="0.2">
      <c r="A22" s="251"/>
      <c r="B22" s="252"/>
      <c r="C22" s="38">
        <v>19</v>
      </c>
      <c r="D22" s="183" t="s">
        <v>91</v>
      </c>
      <c r="E22" s="117">
        <v>1</v>
      </c>
      <c r="F22" s="42" t="s">
        <v>2</v>
      </c>
      <c r="G22" s="42"/>
      <c r="H22" s="42" t="s">
        <v>2</v>
      </c>
      <c r="I22" s="42"/>
      <c r="J22" s="42"/>
      <c r="K22" s="42" t="s">
        <v>494</v>
      </c>
      <c r="L22" s="42"/>
      <c r="M22" s="42" t="s">
        <v>2</v>
      </c>
      <c r="N22" s="42"/>
      <c r="O22" s="42"/>
      <c r="P22" s="42"/>
      <c r="Q22" s="42"/>
      <c r="R22" s="42" t="s">
        <v>2</v>
      </c>
      <c r="S22" s="42"/>
      <c r="T22" s="42"/>
      <c r="U22" s="42"/>
      <c r="V22" s="42"/>
      <c r="W22" s="42" t="s">
        <v>2</v>
      </c>
      <c r="X22" s="42"/>
      <c r="Y22" s="42"/>
      <c r="Z22" s="42" t="s">
        <v>2</v>
      </c>
      <c r="AA22" s="42"/>
      <c r="AB22" s="42" t="s">
        <v>2</v>
      </c>
      <c r="AC22" s="42"/>
      <c r="AD22" s="42" t="s">
        <v>1465</v>
      </c>
      <c r="AE22" s="42"/>
      <c r="AF22" s="42" t="s">
        <v>2</v>
      </c>
      <c r="AG22" s="42" t="s">
        <v>2</v>
      </c>
      <c r="AH22" s="42"/>
      <c r="AI22" s="42"/>
      <c r="AJ22" s="42" t="s">
        <v>1491</v>
      </c>
      <c r="AK22" s="42">
        <v>7</v>
      </c>
      <c r="AL22" s="42" t="s">
        <v>2</v>
      </c>
      <c r="AM22" s="42" t="s">
        <v>2</v>
      </c>
      <c r="AN22" s="42">
        <v>125</v>
      </c>
      <c r="AO22" s="42" t="s">
        <v>2</v>
      </c>
      <c r="AP22" s="42">
        <v>3</v>
      </c>
      <c r="AQ22" s="42" t="s">
        <v>430</v>
      </c>
      <c r="AR22" s="42" t="s">
        <v>2</v>
      </c>
      <c r="AS22" s="42" t="s">
        <v>2</v>
      </c>
      <c r="AT22" s="42" t="s">
        <v>512</v>
      </c>
      <c r="AU22" s="42"/>
    </row>
    <row r="23" spans="1:50" s="43" customFormat="1" ht="15.75" customHeight="1" x14ac:dyDescent="0.2">
      <c r="A23" s="251"/>
      <c r="B23" s="252"/>
      <c r="C23" s="38">
        <v>20</v>
      </c>
      <c r="D23" s="183" t="s">
        <v>92</v>
      </c>
      <c r="E23" s="117">
        <v>1</v>
      </c>
      <c r="F23" s="42" t="s">
        <v>2</v>
      </c>
      <c r="G23" s="42"/>
      <c r="H23" s="42" t="s">
        <v>2</v>
      </c>
      <c r="I23" s="42"/>
      <c r="J23" s="42"/>
      <c r="K23" s="42" t="s">
        <v>494</v>
      </c>
      <c r="L23" s="42"/>
      <c r="M23" s="42" t="s">
        <v>2</v>
      </c>
      <c r="N23" s="42"/>
      <c r="O23" s="42"/>
      <c r="P23" s="42"/>
      <c r="Q23" s="42"/>
      <c r="R23" s="42"/>
      <c r="S23" s="42"/>
      <c r="T23" s="42"/>
      <c r="U23" s="42"/>
      <c r="V23" s="42" t="s">
        <v>2</v>
      </c>
      <c r="W23" s="42"/>
      <c r="X23" s="42"/>
      <c r="Y23" s="42"/>
      <c r="Z23" s="42" t="s">
        <v>2</v>
      </c>
      <c r="AA23" s="42"/>
      <c r="AB23" s="42" t="s">
        <v>2</v>
      </c>
      <c r="AC23" s="42"/>
      <c r="AD23" s="42" t="s">
        <v>425</v>
      </c>
      <c r="AE23" s="42"/>
      <c r="AF23" s="42" t="s">
        <v>2</v>
      </c>
      <c r="AG23" s="42"/>
      <c r="AH23" s="42" t="s">
        <v>2</v>
      </c>
      <c r="AI23" s="42"/>
      <c r="AJ23" s="42" t="s">
        <v>1492</v>
      </c>
      <c r="AK23" s="42"/>
      <c r="AL23" s="42" t="s">
        <v>2</v>
      </c>
      <c r="AM23" s="42"/>
      <c r="AN23" s="42"/>
      <c r="AO23" s="42" t="s">
        <v>427</v>
      </c>
      <c r="AP23" s="42"/>
      <c r="AQ23" s="42" t="s">
        <v>430</v>
      </c>
      <c r="AR23" s="42" t="s">
        <v>1493</v>
      </c>
      <c r="AS23" s="42" t="s">
        <v>2</v>
      </c>
      <c r="AT23" s="42"/>
      <c r="AU23" s="42"/>
    </row>
    <row r="24" spans="1:50" ht="18.75" customHeight="1" x14ac:dyDescent="0.2">
      <c r="A24" s="251"/>
      <c r="B24" s="252"/>
      <c r="C24" s="5">
        <v>21</v>
      </c>
      <c r="D24" s="9" t="s">
        <v>93</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1"/>
      <c r="AW24" s="1"/>
      <c r="AX24" s="1"/>
    </row>
    <row r="25" spans="1:50" ht="15.75" customHeight="1" x14ac:dyDescent="0.2">
      <c r="A25" s="58"/>
      <c r="B25" s="58"/>
      <c r="C25" s="3"/>
      <c r="D25" s="3"/>
      <c r="E25" s="174">
        <f>SUM(E4:E24)</f>
        <v>19.47</v>
      </c>
      <c r="F25" s="184">
        <f>COUNTIF(F4:F24,"да")</f>
        <v>17</v>
      </c>
      <c r="G25" s="62">
        <v>1</v>
      </c>
      <c r="H25" s="62">
        <v>19</v>
      </c>
      <c r="I25" s="62">
        <f t="shared" ref="I25:AU25" si="0">COUNTIF(I4:I24,"да")</f>
        <v>1</v>
      </c>
      <c r="J25" s="62">
        <f t="shared" si="0"/>
        <v>0</v>
      </c>
      <c r="K25" s="62">
        <v>20</v>
      </c>
      <c r="L25" s="62">
        <f t="shared" si="0"/>
        <v>0</v>
      </c>
      <c r="M25" s="62">
        <f t="shared" si="0"/>
        <v>18</v>
      </c>
      <c r="N25" s="62">
        <f t="shared" si="0"/>
        <v>0</v>
      </c>
      <c r="O25" s="62">
        <f t="shared" si="0"/>
        <v>2</v>
      </c>
      <c r="P25" s="62">
        <f t="shared" si="0"/>
        <v>2</v>
      </c>
      <c r="Q25" s="62">
        <f t="shared" si="0"/>
        <v>0</v>
      </c>
      <c r="R25" s="62">
        <f t="shared" si="0"/>
        <v>3</v>
      </c>
      <c r="S25" s="62">
        <f t="shared" si="0"/>
        <v>0</v>
      </c>
      <c r="T25" s="62">
        <f t="shared" si="0"/>
        <v>1</v>
      </c>
      <c r="U25" s="62">
        <f t="shared" si="0"/>
        <v>0</v>
      </c>
      <c r="V25" s="62">
        <f t="shared" si="0"/>
        <v>14</v>
      </c>
      <c r="W25" s="62">
        <f t="shared" si="0"/>
        <v>16</v>
      </c>
      <c r="X25" s="62">
        <v>2</v>
      </c>
      <c r="Y25" s="62">
        <f t="shared" si="0"/>
        <v>1</v>
      </c>
      <c r="Z25" s="62">
        <f t="shared" si="0"/>
        <v>20</v>
      </c>
      <c r="AA25" s="62">
        <f t="shared" si="0"/>
        <v>0</v>
      </c>
      <c r="AB25" s="62">
        <f t="shared" si="0"/>
        <v>19</v>
      </c>
      <c r="AC25" s="62">
        <v>1</v>
      </c>
      <c r="AD25" s="62">
        <f t="shared" si="0"/>
        <v>0</v>
      </c>
      <c r="AE25" s="62">
        <f t="shared" si="0"/>
        <v>0</v>
      </c>
      <c r="AF25" s="62">
        <f t="shared" si="0"/>
        <v>16</v>
      </c>
      <c r="AG25" s="63">
        <f t="shared" si="0"/>
        <v>5</v>
      </c>
      <c r="AH25" s="63">
        <f t="shared" si="0"/>
        <v>13</v>
      </c>
      <c r="AI25" s="63">
        <f t="shared" si="0"/>
        <v>0</v>
      </c>
      <c r="AJ25" s="62">
        <f t="shared" si="0"/>
        <v>0</v>
      </c>
      <c r="AK25" s="62">
        <f t="shared" si="0"/>
        <v>0</v>
      </c>
      <c r="AL25" s="62">
        <f t="shared" si="0"/>
        <v>12</v>
      </c>
      <c r="AM25" s="62">
        <f t="shared" si="0"/>
        <v>10</v>
      </c>
      <c r="AN25" s="62">
        <f t="shared" si="0"/>
        <v>0</v>
      </c>
      <c r="AO25" s="62">
        <f t="shared" si="0"/>
        <v>1</v>
      </c>
      <c r="AP25" s="62">
        <f t="shared" si="0"/>
        <v>0</v>
      </c>
      <c r="AQ25" s="62">
        <f t="shared" si="0"/>
        <v>0</v>
      </c>
      <c r="AR25" s="62">
        <f t="shared" si="0"/>
        <v>12</v>
      </c>
      <c r="AS25" s="62">
        <f t="shared" si="0"/>
        <v>13</v>
      </c>
      <c r="AT25" s="62">
        <f t="shared" si="0"/>
        <v>0</v>
      </c>
      <c r="AU25" s="62">
        <f t="shared" si="0"/>
        <v>0</v>
      </c>
    </row>
    <row r="26" spans="1:50" ht="15.75" customHeight="1" x14ac:dyDescent="0.2">
      <c r="A26" s="58"/>
      <c r="B26" s="58"/>
      <c r="C26" s="3"/>
      <c r="D26" s="3"/>
      <c r="E26" s="62">
        <f>E25/20*100</f>
        <v>97.35</v>
      </c>
      <c r="F26" s="62">
        <f>F25/20*100</f>
        <v>85</v>
      </c>
      <c r="G26" s="62">
        <f t="shared" ref="G26:AT26" si="1">G25/20*100</f>
        <v>5</v>
      </c>
      <c r="H26" s="62">
        <f t="shared" si="1"/>
        <v>95</v>
      </c>
      <c r="I26" s="62">
        <f t="shared" si="1"/>
        <v>5</v>
      </c>
      <c r="J26" s="62">
        <f t="shared" si="1"/>
        <v>0</v>
      </c>
      <c r="K26" s="62">
        <f t="shared" si="1"/>
        <v>100</v>
      </c>
      <c r="L26" s="62">
        <f t="shared" si="1"/>
        <v>0</v>
      </c>
      <c r="M26" s="62">
        <f t="shared" si="1"/>
        <v>90</v>
      </c>
      <c r="N26" s="62">
        <f t="shared" si="1"/>
        <v>0</v>
      </c>
      <c r="O26" s="62">
        <f t="shared" si="1"/>
        <v>10</v>
      </c>
      <c r="P26" s="62">
        <f t="shared" si="1"/>
        <v>10</v>
      </c>
      <c r="Q26" s="62">
        <f t="shared" si="1"/>
        <v>0</v>
      </c>
      <c r="R26" s="62">
        <f t="shared" si="1"/>
        <v>15</v>
      </c>
      <c r="S26" s="62">
        <f t="shared" si="1"/>
        <v>0</v>
      </c>
      <c r="T26" s="62">
        <f t="shared" si="1"/>
        <v>5</v>
      </c>
      <c r="U26" s="62">
        <f t="shared" si="1"/>
        <v>0</v>
      </c>
      <c r="V26" s="62">
        <f t="shared" si="1"/>
        <v>70</v>
      </c>
      <c r="W26" s="62">
        <f t="shared" si="1"/>
        <v>80</v>
      </c>
      <c r="X26" s="62">
        <f t="shared" si="1"/>
        <v>10</v>
      </c>
      <c r="Y26" s="62">
        <f t="shared" si="1"/>
        <v>5</v>
      </c>
      <c r="Z26" s="62">
        <f t="shared" si="1"/>
        <v>100</v>
      </c>
      <c r="AA26" s="62">
        <f t="shared" si="1"/>
        <v>0</v>
      </c>
      <c r="AB26" s="62">
        <f t="shared" si="1"/>
        <v>95</v>
      </c>
      <c r="AC26" s="62">
        <f t="shared" si="1"/>
        <v>5</v>
      </c>
      <c r="AD26" s="63" t="s">
        <v>1494</v>
      </c>
      <c r="AE26" s="111" t="s">
        <v>1495</v>
      </c>
      <c r="AF26" s="62">
        <f t="shared" si="1"/>
        <v>80</v>
      </c>
      <c r="AG26" s="63">
        <f t="shared" si="1"/>
        <v>25</v>
      </c>
      <c r="AH26" s="63">
        <f t="shared" si="1"/>
        <v>65</v>
      </c>
      <c r="AI26" s="63">
        <f t="shared" si="1"/>
        <v>0</v>
      </c>
      <c r="AJ26" s="63" t="s">
        <v>1496</v>
      </c>
      <c r="AK26" s="62">
        <f>SUM(AK4:AK24)</f>
        <v>1856</v>
      </c>
      <c r="AL26" s="62">
        <f t="shared" si="1"/>
        <v>60</v>
      </c>
      <c r="AM26" s="62">
        <f t="shared" si="1"/>
        <v>50</v>
      </c>
      <c r="AN26" s="63" t="s">
        <v>1497</v>
      </c>
      <c r="AO26" s="62">
        <f t="shared" si="1"/>
        <v>5</v>
      </c>
      <c r="AP26" s="62">
        <f>SUM(AP7:AP24)</f>
        <v>70</v>
      </c>
      <c r="AQ26" s="63" t="s">
        <v>1498</v>
      </c>
      <c r="AR26" s="63" t="s">
        <v>1499</v>
      </c>
      <c r="AS26" s="174" t="s">
        <v>1500</v>
      </c>
      <c r="AT26" s="62">
        <f t="shared" si="1"/>
        <v>0</v>
      </c>
      <c r="AU26" s="62" t="s">
        <v>1501</v>
      </c>
    </row>
    <row r="27" spans="1:50" ht="15.75" customHeight="1" x14ac:dyDescent="0.2"/>
    <row r="28" spans="1:50" ht="15.75" customHeight="1" x14ac:dyDescent="0.2"/>
    <row r="29" spans="1:50" ht="15.75" customHeight="1" x14ac:dyDescent="0.2"/>
    <row r="30" spans="1:50" ht="15.75" customHeight="1" x14ac:dyDescent="0.2"/>
    <row r="31" spans="1:50" ht="15.75" customHeight="1" x14ac:dyDescent="0.2"/>
    <row r="32" spans="1:5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sheetData>
  <mergeCells count="37">
    <mergeCell ref="AU2:AU3"/>
    <mergeCell ref="A4:A24"/>
    <mergeCell ref="B4:B24"/>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50"/>
  </sheetPr>
  <dimension ref="A1:AX23"/>
  <sheetViews>
    <sheetView topLeftCell="T1" workbookViewId="0">
      <selection activeCell="AO23" sqref="AO23"/>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44" width="9.140625" style="2"/>
    <col min="45" max="45" width="10.85546875" style="2" customWidth="1"/>
    <col min="46" max="46" width="9.140625" style="2"/>
    <col min="47" max="47" width="10.7109375" style="2" customWidth="1"/>
    <col min="48"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15" customHeight="1" x14ac:dyDescent="0.2">
      <c r="A4" s="251" t="s">
        <v>94</v>
      </c>
      <c r="B4" s="252" t="s">
        <v>95</v>
      </c>
      <c r="C4" s="5">
        <v>1</v>
      </c>
      <c r="D4" s="8" t="s">
        <v>96</v>
      </c>
      <c r="E4" s="36">
        <v>0.96</v>
      </c>
      <c r="F4" s="3" t="s">
        <v>679</v>
      </c>
      <c r="G4" s="3"/>
      <c r="H4" s="3" t="s">
        <v>2</v>
      </c>
      <c r="I4" s="3"/>
      <c r="J4" s="3"/>
      <c r="K4" s="3" t="s">
        <v>494</v>
      </c>
      <c r="L4" s="3"/>
      <c r="M4" s="3" t="s">
        <v>2</v>
      </c>
      <c r="N4" s="3"/>
      <c r="O4" s="3"/>
      <c r="P4" s="3"/>
      <c r="Q4" s="3"/>
      <c r="R4" s="3"/>
      <c r="S4" s="3"/>
      <c r="T4" s="3"/>
      <c r="U4" s="3"/>
      <c r="V4" s="3" t="s">
        <v>679</v>
      </c>
      <c r="W4" s="3" t="s">
        <v>2</v>
      </c>
      <c r="X4" s="3"/>
      <c r="Y4" s="3"/>
      <c r="Z4" s="3" t="s">
        <v>2</v>
      </c>
      <c r="AA4" s="3"/>
      <c r="AB4" s="3" t="s">
        <v>2</v>
      </c>
      <c r="AC4" s="3"/>
      <c r="AD4" s="4" t="s">
        <v>1052</v>
      </c>
      <c r="AE4" s="4" t="s">
        <v>1053</v>
      </c>
      <c r="AF4" s="3" t="s">
        <v>2</v>
      </c>
      <c r="AG4" s="4" t="s">
        <v>2</v>
      </c>
      <c r="AH4" s="4" t="s">
        <v>679</v>
      </c>
      <c r="AI4" s="4"/>
      <c r="AJ4" s="4" t="s">
        <v>1054</v>
      </c>
      <c r="AK4" s="4">
        <v>346</v>
      </c>
      <c r="AL4" s="3" t="s">
        <v>427</v>
      </c>
      <c r="AM4" s="3" t="s">
        <v>427</v>
      </c>
      <c r="AN4" s="4" t="s">
        <v>1055</v>
      </c>
      <c r="AO4" s="3" t="s">
        <v>427</v>
      </c>
      <c r="AP4" s="3">
        <v>6</v>
      </c>
      <c r="AQ4" s="4" t="s">
        <v>1056</v>
      </c>
      <c r="AR4" s="4" t="s">
        <v>1057</v>
      </c>
      <c r="AS4" s="4" t="s">
        <v>1058</v>
      </c>
      <c r="AT4" s="3" t="s">
        <v>2</v>
      </c>
      <c r="AU4" s="3" t="s">
        <v>550</v>
      </c>
      <c r="AV4" s="1"/>
      <c r="AW4" s="1"/>
      <c r="AX4" s="1"/>
    </row>
    <row r="5" spans="1:50" ht="15" customHeight="1" x14ac:dyDescent="0.2">
      <c r="A5" s="251"/>
      <c r="B5" s="252"/>
      <c r="C5" s="5">
        <v>2</v>
      </c>
      <c r="D5" s="8" t="s">
        <v>97</v>
      </c>
      <c r="E5" s="36">
        <v>1</v>
      </c>
      <c r="F5" s="3" t="s">
        <v>2</v>
      </c>
      <c r="G5" s="3"/>
      <c r="H5" s="3" t="s">
        <v>2</v>
      </c>
      <c r="I5" s="3"/>
      <c r="J5" s="3"/>
      <c r="K5" s="3" t="s">
        <v>494</v>
      </c>
      <c r="L5" s="3"/>
      <c r="M5" s="3" t="s">
        <v>2</v>
      </c>
      <c r="N5" s="3"/>
      <c r="O5" s="3"/>
      <c r="P5" s="3" t="s">
        <v>2</v>
      </c>
      <c r="Q5" s="3"/>
      <c r="R5" s="3"/>
      <c r="S5" s="3"/>
      <c r="T5" s="3"/>
      <c r="U5" s="3"/>
      <c r="V5" s="3" t="s">
        <v>679</v>
      </c>
      <c r="W5" s="3" t="s">
        <v>679</v>
      </c>
      <c r="X5" s="3" t="s">
        <v>427</v>
      </c>
      <c r="Y5" s="3"/>
      <c r="Z5" s="3" t="s">
        <v>2</v>
      </c>
      <c r="AA5" s="3"/>
      <c r="AB5" s="3" t="s">
        <v>2</v>
      </c>
      <c r="AC5" s="3"/>
      <c r="AD5" s="4" t="s">
        <v>1059</v>
      </c>
      <c r="AE5" s="3" t="s">
        <v>679</v>
      </c>
      <c r="AF5" s="3" t="s">
        <v>2</v>
      </c>
      <c r="AG5" s="4" t="s">
        <v>679</v>
      </c>
      <c r="AH5" s="4" t="s">
        <v>2</v>
      </c>
      <c r="AI5" s="4"/>
      <c r="AJ5" s="4" t="s">
        <v>509</v>
      </c>
      <c r="AK5" s="3">
        <v>459</v>
      </c>
      <c r="AL5" s="3" t="s">
        <v>427</v>
      </c>
      <c r="AM5" s="3" t="s">
        <v>427</v>
      </c>
      <c r="AN5" s="4" t="s">
        <v>1060</v>
      </c>
      <c r="AO5" s="4" t="s">
        <v>1061</v>
      </c>
      <c r="AP5" s="3">
        <v>6</v>
      </c>
      <c r="AQ5" s="4" t="s">
        <v>1062</v>
      </c>
      <c r="AR5" s="4" t="s">
        <v>1063</v>
      </c>
      <c r="AS5" s="4" t="s">
        <v>1064</v>
      </c>
      <c r="AT5" s="3" t="s">
        <v>427</v>
      </c>
      <c r="AU5" s="4" t="s">
        <v>744</v>
      </c>
      <c r="AV5" s="1"/>
      <c r="AW5" s="1"/>
      <c r="AX5" s="1"/>
    </row>
    <row r="6" spans="1:50" ht="15" customHeight="1" x14ac:dyDescent="0.2">
      <c r="A6" s="251"/>
      <c r="B6" s="252"/>
      <c r="C6" s="5">
        <v>3</v>
      </c>
      <c r="D6" s="8" t="s">
        <v>98</v>
      </c>
      <c r="E6" s="36">
        <v>1</v>
      </c>
      <c r="F6" s="3" t="s">
        <v>2</v>
      </c>
      <c r="G6" s="3"/>
      <c r="H6" s="3" t="s">
        <v>2</v>
      </c>
      <c r="I6" s="3"/>
      <c r="J6" s="3"/>
      <c r="K6" s="3" t="s">
        <v>494</v>
      </c>
      <c r="L6" s="3"/>
      <c r="M6" s="3" t="s">
        <v>2</v>
      </c>
      <c r="N6" s="3"/>
      <c r="O6" s="3"/>
      <c r="P6" s="3"/>
      <c r="Q6" s="3"/>
      <c r="R6" s="3"/>
      <c r="S6" s="3"/>
      <c r="T6" s="3"/>
      <c r="U6" s="3"/>
      <c r="V6" s="3" t="s">
        <v>2</v>
      </c>
      <c r="W6" s="3" t="s">
        <v>2</v>
      </c>
      <c r="X6" s="3"/>
      <c r="Y6" s="3"/>
      <c r="Z6" s="3" t="s">
        <v>2</v>
      </c>
      <c r="AA6" s="3"/>
      <c r="AB6" s="3" t="s">
        <v>2</v>
      </c>
      <c r="AC6" s="3"/>
      <c r="AD6" s="4" t="s">
        <v>1065</v>
      </c>
      <c r="AE6" s="3" t="s">
        <v>427</v>
      </c>
      <c r="AF6" s="3" t="s">
        <v>2</v>
      </c>
      <c r="AG6" s="4" t="s">
        <v>679</v>
      </c>
      <c r="AH6" s="4" t="s">
        <v>2</v>
      </c>
      <c r="AI6" s="4"/>
      <c r="AJ6" s="4" t="s">
        <v>427</v>
      </c>
      <c r="AK6" s="3">
        <v>34</v>
      </c>
      <c r="AL6" s="3" t="s">
        <v>427</v>
      </c>
      <c r="AM6" s="3" t="s">
        <v>2</v>
      </c>
      <c r="AN6" s="4" t="s">
        <v>1066</v>
      </c>
      <c r="AO6" s="3" t="s">
        <v>427</v>
      </c>
      <c r="AP6" s="3">
        <v>4</v>
      </c>
      <c r="AQ6" s="4" t="s">
        <v>430</v>
      </c>
      <c r="AR6" s="4" t="s">
        <v>1067</v>
      </c>
      <c r="AS6" s="3" t="s">
        <v>1068</v>
      </c>
      <c r="AT6" s="3" t="s">
        <v>427</v>
      </c>
      <c r="AU6" s="3" t="s">
        <v>550</v>
      </c>
      <c r="AV6" s="1"/>
      <c r="AW6" s="1"/>
      <c r="AX6" s="1"/>
    </row>
    <row r="7" spans="1:50" ht="15" customHeight="1" x14ac:dyDescent="0.2">
      <c r="A7" s="251"/>
      <c r="B7" s="252"/>
      <c r="C7" s="5">
        <v>4</v>
      </c>
      <c r="D7" s="8" t="s">
        <v>99</v>
      </c>
      <c r="E7" s="36">
        <v>1</v>
      </c>
      <c r="F7" s="3" t="s">
        <v>2</v>
      </c>
      <c r="G7" s="3"/>
      <c r="H7" s="3" t="s">
        <v>2</v>
      </c>
      <c r="I7" s="3"/>
      <c r="J7" s="3"/>
      <c r="K7" s="3" t="s">
        <v>494</v>
      </c>
      <c r="L7" s="3"/>
      <c r="M7" s="3" t="s">
        <v>2</v>
      </c>
      <c r="N7" s="3"/>
      <c r="O7" s="3"/>
      <c r="P7" s="3"/>
      <c r="Q7" s="3"/>
      <c r="R7" s="3"/>
      <c r="S7" s="3"/>
      <c r="T7" s="3"/>
      <c r="U7" s="3"/>
      <c r="V7" s="3" t="s">
        <v>2</v>
      </c>
      <c r="W7" s="3" t="s">
        <v>2</v>
      </c>
      <c r="X7" s="3"/>
      <c r="Y7" s="3"/>
      <c r="Z7" s="3" t="s">
        <v>2</v>
      </c>
      <c r="AA7" s="3"/>
      <c r="AB7" s="3" t="s">
        <v>2</v>
      </c>
      <c r="AC7" s="3"/>
      <c r="AD7" s="4" t="s">
        <v>693</v>
      </c>
      <c r="AE7" s="3" t="s">
        <v>693</v>
      </c>
      <c r="AF7" s="3" t="s">
        <v>2</v>
      </c>
      <c r="AG7" s="4" t="s">
        <v>2</v>
      </c>
      <c r="AH7" s="4" t="s">
        <v>679</v>
      </c>
      <c r="AI7" s="4"/>
      <c r="AJ7" s="4" t="s">
        <v>693</v>
      </c>
      <c r="AK7" s="3">
        <v>1</v>
      </c>
      <c r="AL7" s="3" t="s">
        <v>427</v>
      </c>
      <c r="AM7" s="3" t="s">
        <v>2</v>
      </c>
      <c r="AN7" s="4" t="s">
        <v>1069</v>
      </c>
      <c r="AO7" s="3" t="s">
        <v>427</v>
      </c>
      <c r="AP7" s="3">
        <v>4</v>
      </c>
      <c r="AQ7" s="4" t="s">
        <v>430</v>
      </c>
      <c r="AR7" s="4" t="s">
        <v>1070</v>
      </c>
      <c r="AS7" s="3" t="s">
        <v>2</v>
      </c>
      <c r="AT7" s="3" t="s">
        <v>427</v>
      </c>
      <c r="AU7" s="3" t="s">
        <v>550</v>
      </c>
      <c r="AV7" s="1"/>
      <c r="AW7" s="1"/>
      <c r="AX7" s="1"/>
    </row>
    <row r="8" spans="1:50" ht="15" customHeight="1" x14ac:dyDescent="0.2">
      <c r="A8" s="251"/>
      <c r="B8" s="252"/>
      <c r="C8" s="5">
        <v>5</v>
      </c>
      <c r="D8" s="8" t="s">
        <v>100</v>
      </c>
      <c r="E8" s="36"/>
      <c r="F8" s="3"/>
      <c r="G8" s="3"/>
      <c r="H8" s="3"/>
      <c r="I8" s="3"/>
      <c r="J8" s="3"/>
      <c r="K8" s="3"/>
      <c r="L8" s="3"/>
      <c r="M8" s="3"/>
      <c r="N8" s="3"/>
      <c r="O8" s="3"/>
      <c r="P8" s="3"/>
      <c r="Q8" s="3"/>
      <c r="R8" s="3"/>
      <c r="S8" s="3"/>
      <c r="T8" s="3"/>
      <c r="U8" s="3"/>
      <c r="V8" s="3"/>
      <c r="W8" s="3"/>
      <c r="X8" s="3"/>
      <c r="Y8" s="3"/>
      <c r="Z8" s="3"/>
      <c r="AA8" s="3"/>
      <c r="AB8" s="3"/>
      <c r="AC8" s="3"/>
      <c r="AD8" s="4"/>
      <c r="AE8" s="3"/>
      <c r="AF8" s="3"/>
      <c r="AG8" s="4"/>
      <c r="AH8" s="4"/>
      <c r="AI8" s="4"/>
      <c r="AJ8" s="4"/>
      <c r="AK8" s="3"/>
      <c r="AL8" s="3"/>
      <c r="AM8" s="3"/>
      <c r="AN8" s="4"/>
      <c r="AO8" s="3"/>
      <c r="AP8" s="3"/>
      <c r="AQ8" s="4"/>
      <c r="AR8" s="4"/>
      <c r="AS8" s="3"/>
      <c r="AT8" s="3"/>
      <c r="AU8" s="3"/>
      <c r="AV8" s="1"/>
      <c r="AW8" s="1"/>
      <c r="AX8" s="1"/>
    </row>
    <row r="9" spans="1:50" ht="15" customHeight="1" x14ac:dyDescent="0.2">
      <c r="A9" s="251"/>
      <c r="B9" s="252"/>
      <c r="C9" s="5">
        <v>6</v>
      </c>
      <c r="D9" s="8" t="s">
        <v>101</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4" t="s">
        <v>477</v>
      </c>
      <c r="AE9" s="3" t="s">
        <v>427</v>
      </c>
      <c r="AF9" s="3" t="s">
        <v>2</v>
      </c>
      <c r="AG9" s="4" t="s">
        <v>679</v>
      </c>
      <c r="AH9" s="4" t="s">
        <v>679</v>
      </c>
      <c r="AI9" s="4"/>
      <c r="AJ9" s="4" t="s">
        <v>1071</v>
      </c>
      <c r="AK9" s="3">
        <v>41</v>
      </c>
      <c r="AL9" s="3" t="s">
        <v>427</v>
      </c>
      <c r="AM9" s="3" t="s">
        <v>2</v>
      </c>
      <c r="AN9" s="4" t="s">
        <v>1072</v>
      </c>
      <c r="AO9" s="3" t="s">
        <v>427</v>
      </c>
      <c r="AP9" s="3">
        <v>3</v>
      </c>
      <c r="AQ9" s="4" t="s">
        <v>1073</v>
      </c>
      <c r="AR9" s="4" t="s">
        <v>494</v>
      </c>
      <c r="AS9" s="3" t="s">
        <v>2</v>
      </c>
      <c r="AT9" s="3" t="s">
        <v>427</v>
      </c>
      <c r="AU9" s="3" t="s">
        <v>607</v>
      </c>
      <c r="AV9" s="1"/>
      <c r="AW9" s="1"/>
      <c r="AX9" s="1"/>
    </row>
    <row r="10" spans="1:50" ht="15" customHeight="1" x14ac:dyDescent="0.2">
      <c r="A10" s="251"/>
      <c r="B10" s="252"/>
      <c r="C10" s="5">
        <v>7</v>
      </c>
      <c r="D10" s="8" t="s">
        <v>102</v>
      </c>
      <c r="E10" s="36">
        <v>1</v>
      </c>
      <c r="F10" s="3" t="s">
        <v>2</v>
      </c>
      <c r="G10" s="3"/>
      <c r="H10" s="3" t="s">
        <v>2</v>
      </c>
      <c r="I10" s="3"/>
      <c r="J10" s="3"/>
      <c r="K10" s="3" t="s">
        <v>494</v>
      </c>
      <c r="L10" s="3"/>
      <c r="M10" s="3" t="s">
        <v>2</v>
      </c>
      <c r="N10" s="3"/>
      <c r="O10" s="3"/>
      <c r="P10" s="3"/>
      <c r="Q10" s="3"/>
      <c r="R10" s="3"/>
      <c r="S10" s="3"/>
      <c r="T10" s="3"/>
      <c r="U10" s="3"/>
      <c r="V10" s="3" t="s">
        <v>2</v>
      </c>
      <c r="W10" s="3" t="s">
        <v>2</v>
      </c>
      <c r="X10" s="3"/>
      <c r="Y10" s="3"/>
      <c r="Z10" s="3" t="s">
        <v>2</v>
      </c>
      <c r="AA10" s="3"/>
      <c r="AB10" s="3" t="s">
        <v>2</v>
      </c>
      <c r="AC10" s="3"/>
      <c r="AD10" s="4" t="s">
        <v>425</v>
      </c>
      <c r="AE10" s="3" t="s">
        <v>427</v>
      </c>
      <c r="AF10" s="3" t="s">
        <v>2</v>
      </c>
      <c r="AG10" s="4" t="s">
        <v>2</v>
      </c>
      <c r="AH10" s="4" t="s">
        <v>679</v>
      </c>
      <c r="AI10" s="4"/>
      <c r="AJ10" s="4" t="s">
        <v>1074</v>
      </c>
      <c r="AK10" s="3">
        <v>42</v>
      </c>
      <c r="AL10" s="3" t="s">
        <v>2</v>
      </c>
      <c r="AM10" s="3" t="s">
        <v>2</v>
      </c>
      <c r="AN10" s="4" t="s">
        <v>1075</v>
      </c>
      <c r="AO10" s="3" t="s">
        <v>427</v>
      </c>
      <c r="AP10" s="3">
        <v>6</v>
      </c>
      <c r="AQ10" s="4" t="s">
        <v>430</v>
      </c>
      <c r="AR10" s="4" t="s">
        <v>2</v>
      </c>
      <c r="AS10" s="4" t="s">
        <v>1076</v>
      </c>
      <c r="AT10" s="3" t="s">
        <v>2</v>
      </c>
      <c r="AU10" s="3" t="s">
        <v>607</v>
      </c>
      <c r="AV10" s="1"/>
      <c r="AW10" s="1"/>
      <c r="AX10" s="1"/>
    </row>
    <row r="11" spans="1:50" ht="15" customHeight="1" x14ac:dyDescent="0.2">
      <c r="A11" s="251"/>
      <c r="B11" s="252"/>
      <c r="C11" s="5">
        <v>8</v>
      </c>
      <c r="D11" s="8" t="s">
        <v>103</v>
      </c>
      <c r="E11" s="36">
        <v>1</v>
      </c>
      <c r="F11" s="3" t="s">
        <v>2</v>
      </c>
      <c r="G11" s="3"/>
      <c r="H11" s="3" t="s">
        <v>2</v>
      </c>
      <c r="I11" s="3"/>
      <c r="J11" s="3"/>
      <c r="K11" s="3" t="s">
        <v>494</v>
      </c>
      <c r="L11" s="3"/>
      <c r="M11" s="3" t="s">
        <v>2</v>
      </c>
      <c r="N11" s="3"/>
      <c r="O11" s="3"/>
      <c r="P11" s="3"/>
      <c r="Q11" s="3"/>
      <c r="R11" s="3"/>
      <c r="S11" s="3"/>
      <c r="T11" s="3"/>
      <c r="U11" s="3"/>
      <c r="V11" s="3" t="s">
        <v>2</v>
      </c>
      <c r="W11" s="3" t="s">
        <v>2</v>
      </c>
      <c r="X11" s="3"/>
      <c r="Y11" s="3"/>
      <c r="Z11" s="3" t="s">
        <v>2</v>
      </c>
      <c r="AA11" s="3"/>
      <c r="AB11" s="3" t="s">
        <v>2</v>
      </c>
      <c r="AC11" s="3"/>
      <c r="AD11" s="4" t="s">
        <v>477</v>
      </c>
      <c r="AE11" s="3" t="s">
        <v>427</v>
      </c>
      <c r="AF11" s="3" t="s">
        <v>2</v>
      </c>
      <c r="AG11" s="4" t="s">
        <v>679</v>
      </c>
      <c r="AH11" s="4" t="s">
        <v>2</v>
      </c>
      <c r="AI11" s="4"/>
      <c r="AJ11" s="4" t="s">
        <v>1077</v>
      </c>
      <c r="AK11" s="3">
        <v>15</v>
      </c>
      <c r="AL11" s="3" t="s">
        <v>679</v>
      </c>
      <c r="AM11" s="3" t="s">
        <v>2</v>
      </c>
      <c r="AN11" s="4" t="s">
        <v>665</v>
      </c>
      <c r="AO11" s="3" t="s">
        <v>427</v>
      </c>
      <c r="AP11" s="3">
        <v>3</v>
      </c>
      <c r="AQ11" s="4" t="s">
        <v>1028</v>
      </c>
      <c r="AR11" s="4" t="s">
        <v>1078</v>
      </c>
      <c r="AS11" s="4" t="s">
        <v>1079</v>
      </c>
      <c r="AT11" s="3" t="s">
        <v>679</v>
      </c>
      <c r="AU11" s="3" t="s">
        <v>607</v>
      </c>
      <c r="AV11" s="1"/>
      <c r="AW11" s="1"/>
      <c r="AX11" s="1"/>
    </row>
    <row r="12" spans="1:50" ht="15" customHeight="1" x14ac:dyDescent="0.2">
      <c r="A12" s="251"/>
      <c r="B12" s="252"/>
      <c r="C12" s="5">
        <v>9</v>
      </c>
      <c r="D12" s="8" t="s">
        <v>104</v>
      </c>
      <c r="E12" s="36">
        <v>1</v>
      </c>
      <c r="F12" s="3" t="s">
        <v>2</v>
      </c>
      <c r="G12" s="3"/>
      <c r="H12" s="3" t="s">
        <v>2</v>
      </c>
      <c r="I12" s="3"/>
      <c r="J12" s="3"/>
      <c r="K12" s="3" t="s">
        <v>494</v>
      </c>
      <c r="L12" s="3"/>
      <c r="M12" s="3" t="s">
        <v>2</v>
      </c>
      <c r="N12" s="3"/>
      <c r="O12" s="3"/>
      <c r="P12" s="3"/>
      <c r="Q12" s="3"/>
      <c r="R12" s="3"/>
      <c r="S12" s="3"/>
      <c r="T12" s="3"/>
      <c r="U12" s="3"/>
      <c r="V12" s="3" t="s">
        <v>2</v>
      </c>
      <c r="W12" s="3" t="s">
        <v>2</v>
      </c>
      <c r="X12" s="3"/>
      <c r="Y12" s="3"/>
      <c r="Z12" s="3" t="s">
        <v>2</v>
      </c>
      <c r="AA12" s="3"/>
      <c r="AB12" s="3" t="s">
        <v>2</v>
      </c>
      <c r="AC12" s="3"/>
      <c r="AD12" s="4" t="s">
        <v>425</v>
      </c>
      <c r="AE12" s="3" t="s">
        <v>427</v>
      </c>
      <c r="AF12" s="3" t="s">
        <v>2</v>
      </c>
      <c r="AG12" s="4" t="s">
        <v>679</v>
      </c>
      <c r="AH12" s="4" t="s">
        <v>2</v>
      </c>
      <c r="AI12" s="4"/>
      <c r="AJ12" s="4" t="s">
        <v>679</v>
      </c>
      <c r="AK12" s="3">
        <v>36</v>
      </c>
      <c r="AL12" s="3" t="s">
        <v>2</v>
      </c>
      <c r="AM12" s="3" t="s">
        <v>679</v>
      </c>
      <c r="AN12" s="4" t="s">
        <v>1080</v>
      </c>
      <c r="AO12" s="3" t="s">
        <v>427</v>
      </c>
      <c r="AP12" s="3">
        <v>3</v>
      </c>
      <c r="AQ12" s="4" t="s">
        <v>679</v>
      </c>
      <c r="AR12" s="4" t="s">
        <v>2</v>
      </c>
      <c r="AS12" s="3" t="s">
        <v>494</v>
      </c>
      <c r="AT12" s="3" t="s">
        <v>427</v>
      </c>
      <c r="AU12" s="3" t="s">
        <v>607</v>
      </c>
      <c r="AV12" s="1"/>
      <c r="AW12" s="1"/>
      <c r="AX12" s="1"/>
    </row>
    <row r="13" spans="1:50" ht="15" customHeight="1" x14ac:dyDescent="0.2">
      <c r="A13" s="251"/>
      <c r="B13" s="252"/>
      <c r="C13" s="5">
        <v>10</v>
      </c>
      <c r="D13" s="8" t="s">
        <v>105</v>
      </c>
      <c r="E13" s="36">
        <v>0.97</v>
      </c>
      <c r="F13" s="3" t="s">
        <v>2</v>
      </c>
      <c r="G13" s="3"/>
      <c r="H13" s="3" t="s">
        <v>2</v>
      </c>
      <c r="I13" s="3"/>
      <c r="J13" s="3"/>
      <c r="K13" s="3" t="s">
        <v>494</v>
      </c>
      <c r="L13" s="3"/>
      <c r="M13" s="3" t="s">
        <v>679</v>
      </c>
      <c r="N13" s="3"/>
      <c r="O13" s="3" t="s">
        <v>1035</v>
      </c>
      <c r="P13" s="3"/>
      <c r="Q13" s="3"/>
      <c r="R13" s="3"/>
      <c r="S13" s="3"/>
      <c r="T13" s="3" t="s">
        <v>2</v>
      </c>
      <c r="U13" s="3"/>
      <c r="V13" s="3" t="s">
        <v>679</v>
      </c>
      <c r="W13" s="3" t="s">
        <v>679</v>
      </c>
      <c r="X13" s="3" t="s">
        <v>427</v>
      </c>
      <c r="Y13" s="3"/>
      <c r="Z13" s="3" t="s">
        <v>2</v>
      </c>
      <c r="AA13" s="3"/>
      <c r="AB13" s="3" t="s">
        <v>2</v>
      </c>
      <c r="AC13" s="3"/>
      <c r="AD13" s="4" t="s">
        <v>425</v>
      </c>
      <c r="AE13" s="3" t="s">
        <v>427</v>
      </c>
      <c r="AF13" s="3" t="s">
        <v>2</v>
      </c>
      <c r="AG13" s="4" t="s">
        <v>2</v>
      </c>
      <c r="AH13" s="4" t="s">
        <v>679</v>
      </c>
      <c r="AI13" s="4"/>
      <c r="AJ13" s="4" t="s">
        <v>1081</v>
      </c>
      <c r="AK13" s="3">
        <v>90</v>
      </c>
      <c r="AL13" s="3" t="s">
        <v>427</v>
      </c>
      <c r="AM13" s="3" t="s">
        <v>2</v>
      </c>
      <c r="AN13" s="4" t="s">
        <v>1082</v>
      </c>
      <c r="AO13" s="3" t="s">
        <v>2</v>
      </c>
      <c r="AP13" s="3">
        <v>4</v>
      </c>
      <c r="AQ13" s="4" t="s">
        <v>430</v>
      </c>
      <c r="AR13" s="4" t="s">
        <v>2</v>
      </c>
      <c r="AS13" s="3" t="s">
        <v>2</v>
      </c>
      <c r="AT13" s="3" t="s">
        <v>427</v>
      </c>
      <c r="AU13" s="3" t="s">
        <v>607</v>
      </c>
      <c r="AV13" s="1"/>
      <c r="AW13" s="1"/>
      <c r="AX13" s="1"/>
    </row>
    <row r="14" spans="1:50" ht="15" customHeight="1" x14ac:dyDescent="0.2">
      <c r="A14" s="251"/>
      <c r="B14" s="252"/>
      <c r="C14" s="5">
        <v>11</v>
      </c>
      <c r="D14" s="8" t="s">
        <v>106</v>
      </c>
      <c r="E14" s="36">
        <v>1</v>
      </c>
      <c r="F14" s="3" t="s">
        <v>2</v>
      </c>
      <c r="G14" s="3"/>
      <c r="H14" s="3" t="s">
        <v>2</v>
      </c>
      <c r="I14" s="3"/>
      <c r="J14" s="3"/>
      <c r="K14" s="3" t="s">
        <v>494</v>
      </c>
      <c r="L14" s="3"/>
      <c r="M14" s="3" t="s">
        <v>2</v>
      </c>
      <c r="N14" s="3"/>
      <c r="O14" s="3"/>
      <c r="P14" s="3"/>
      <c r="Q14" s="3"/>
      <c r="R14" s="3"/>
      <c r="S14" s="3"/>
      <c r="T14" s="3"/>
      <c r="U14" s="3"/>
      <c r="V14" s="3" t="s">
        <v>2</v>
      </c>
      <c r="W14" s="3" t="s">
        <v>2</v>
      </c>
      <c r="X14" s="3"/>
      <c r="Y14" s="3"/>
      <c r="Z14" s="3" t="s">
        <v>2</v>
      </c>
      <c r="AA14" s="3"/>
      <c r="AB14" s="3" t="s">
        <v>2</v>
      </c>
      <c r="AC14" s="3"/>
      <c r="AD14" s="4" t="s">
        <v>509</v>
      </c>
      <c r="AE14" s="4" t="s">
        <v>1083</v>
      </c>
      <c r="AF14" s="3" t="s">
        <v>2</v>
      </c>
      <c r="AG14" s="4" t="s">
        <v>679</v>
      </c>
      <c r="AH14" s="4" t="s">
        <v>2</v>
      </c>
      <c r="AI14" s="4"/>
      <c r="AJ14" s="4" t="s">
        <v>1084</v>
      </c>
      <c r="AK14" s="3">
        <v>18</v>
      </c>
      <c r="AL14" s="3" t="s">
        <v>693</v>
      </c>
      <c r="AM14" s="3" t="s">
        <v>2</v>
      </c>
      <c r="AN14" s="4" t="s">
        <v>1072</v>
      </c>
      <c r="AO14" s="3" t="s">
        <v>693</v>
      </c>
      <c r="AP14" s="3">
        <v>3</v>
      </c>
      <c r="AQ14" s="4" t="s">
        <v>760</v>
      </c>
      <c r="AR14" s="4" t="s">
        <v>2</v>
      </c>
      <c r="AS14" s="3" t="s">
        <v>459</v>
      </c>
      <c r="AT14" s="3" t="s">
        <v>427</v>
      </c>
      <c r="AU14" s="3" t="s">
        <v>550</v>
      </c>
      <c r="AV14" s="1"/>
      <c r="AW14" s="1"/>
      <c r="AX14" s="1"/>
    </row>
    <row r="15" spans="1:50" ht="15" customHeight="1" x14ac:dyDescent="0.2">
      <c r="A15" s="251"/>
      <c r="B15" s="252"/>
      <c r="C15" s="5">
        <v>12</v>
      </c>
      <c r="D15" s="8" t="s">
        <v>107</v>
      </c>
      <c r="E15" s="36">
        <v>1</v>
      </c>
      <c r="F15" s="3" t="s">
        <v>2</v>
      </c>
      <c r="G15" s="3"/>
      <c r="H15" s="3" t="s">
        <v>2</v>
      </c>
      <c r="I15" s="3"/>
      <c r="J15" s="3"/>
      <c r="K15" s="3" t="s">
        <v>494</v>
      </c>
      <c r="L15" s="3"/>
      <c r="M15" s="3" t="s">
        <v>2</v>
      </c>
      <c r="N15" s="3"/>
      <c r="O15" s="3"/>
      <c r="P15" s="3"/>
      <c r="Q15" s="3"/>
      <c r="R15" s="3"/>
      <c r="S15" s="3"/>
      <c r="T15" s="3"/>
      <c r="U15" s="3"/>
      <c r="V15" s="3" t="s">
        <v>2</v>
      </c>
      <c r="W15" s="3" t="s">
        <v>2</v>
      </c>
      <c r="X15" s="3"/>
      <c r="Y15" s="3"/>
      <c r="Z15" s="3" t="s">
        <v>2</v>
      </c>
      <c r="AA15" s="3"/>
      <c r="AB15" s="3" t="s">
        <v>2</v>
      </c>
      <c r="AC15" s="3"/>
      <c r="AD15" s="4" t="s">
        <v>425</v>
      </c>
      <c r="AE15" s="4" t="s">
        <v>1085</v>
      </c>
      <c r="AF15" s="3" t="s">
        <v>2</v>
      </c>
      <c r="AG15" s="4" t="s">
        <v>679</v>
      </c>
      <c r="AH15" s="4" t="s">
        <v>2</v>
      </c>
      <c r="AI15" s="4"/>
      <c r="AJ15" s="4" t="s">
        <v>614</v>
      </c>
      <c r="AK15" s="3">
        <v>53</v>
      </c>
      <c r="AL15" s="3" t="s">
        <v>427</v>
      </c>
      <c r="AM15" s="3" t="s">
        <v>427</v>
      </c>
      <c r="AN15" s="4" t="s">
        <v>1086</v>
      </c>
      <c r="AO15" s="3" t="s">
        <v>427</v>
      </c>
      <c r="AP15" s="3">
        <v>8</v>
      </c>
      <c r="AQ15" s="4" t="s">
        <v>430</v>
      </c>
      <c r="AR15" s="4" t="s">
        <v>2</v>
      </c>
      <c r="AS15" s="4" t="s">
        <v>1087</v>
      </c>
      <c r="AT15" s="3" t="s">
        <v>427</v>
      </c>
      <c r="AU15" s="3" t="s">
        <v>550</v>
      </c>
      <c r="AV15" s="1"/>
      <c r="AW15" s="1"/>
      <c r="AX15" s="1"/>
    </row>
    <row r="16" spans="1:50" ht="15" customHeight="1" x14ac:dyDescent="0.2">
      <c r="A16" s="251"/>
      <c r="B16" s="252"/>
      <c r="C16" s="5">
        <v>13</v>
      </c>
      <c r="D16" s="8" t="s">
        <v>108</v>
      </c>
      <c r="E16" s="36">
        <v>1</v>
      </c>
      <c r="F16" s="3" t="s">
        <v>2</v>
      </c>
      <c r="G16" s="3"/>
      <c r="H16" s="3" t="s">
        <v>2</v>
      </c>
      <c r="I16" s="3"/>
      <c r="J16" s="3"/>
      <c r="K16" s="3" t="s">
        <v>494</v>
      </c>
      <c r="L16" s="3"/>
      <c r="M16" s="3" t="s">
        <v>2</v>
      </c>
      <c r="N16" s="3"/>
      <c r="O16" s="3"/>
      <c r="P16" s="3"/>
      <c r="Q16" s="3"/>
      <c r="R16" s="3"/>
      <c r="S16" s="3"/>
      <c r="T16" s="3"/>
      <c r="U16" s="3"/>
      <c r="V16" s="3" t="s">
        <v>2</v>
      </c>
      <c r="W16" s="3" t="s">
        <v>679</v>
      </c>
      <c r="X16" s="3" t="s">
        <v>427</v>
      </c>
      <c r="Y16" s="3"/>
      <c r="Z16" s="3" t="s">
        <v>2</v>
      </c>
      <c r="AA16" s="3"/>
      <c r="AB16" s="3" t="s">
        <v>2</v>
      </c>
      <c r="AC16" s="3"/>
      <c r="AD16" s="4" t="s">
        <v>477</v>
      </c>
      <c r="AE16" s="3" t="s">
        <v>427</v>
      </c>
      <c r="AF16" s="3" t="s">
        <v>427</v>
      </c>
      <c r="AG16" s="4" t="s">
        <v>679</v>
      </c>
      <c r="AH16" s="4" t="s">
        <v>2</v>
      </c>
      <c r="AI16" s="4"/>
      <c r="AJ16" s="4" t="s">
        <v>1088</v>
      </c>
      <c r="AK16" s="3">
        <v>30</v>
      </c>
      <c r="AL16" s="3" t="s">
        <v>427</v>
      </c>
      <c r="AM16" s="3" t="s">
        <v>2</v>
      </c>
      <c r="AN16" s="4" t="s">
        <v>1089</v>
      </c>
      <c r="AO16" s="3" t="s">
        <v>427</v>
      </c>
      <c r="AP16" s="3">
        <v>2</v>
      </c>
      <c r="AQ16" s="4" t="s">
        <v>1090</v>
      </c>
      <c r="AR16" s="4" t="s">
        <v>1091</v>
      </c>
      <c r="AS16" s="4" t="s">
        <v>1092</v>
      </c>
      <c r="AT16" s="3" t="s">
        <v>427</v>
      </c>
      <c r="AU16" s="3" t="s">
        <v>607</v>
      </c>
      <c r="AV16" s="1"/>
      <c r="AW16" s="1"/>
      <c r="AX16" s="1"/>
    </row>
    <row r="17" spans="1:50" ht="15" customHeight="1" x14ac:dyDescent="0.2">
      <c r="A17" s="251"/>
      <c r="B17" s="252"/>
      <c r="C17" s="5">
        <v>14</v>
      </c>
      <c r="D17" s="8" t="s">
        <v>109</v>
      </c>
      <c r="E17" s="36">
        <v>1</v>
      </c>
      <c r="F17" s="3" t="s">
        <v>2</v>
      </c>
      <c r="G17" s="3"/>
      <c r="H17" s="3" t="s">
        <v>2</v>
      </c>
      <c r="I17" s="3"/>
      <c r="J17" s="3"/>
      <c r="K17" s="3" t="s">
        <v>494</v>
      </c>
      <c r="L17" s="3"/>
      <c r="M17" s="3" t="s">
        <v>679</v>
      </c>
      <c r="N17" s="3"/>
      <c r="O17" s="3" t="s">
        <v>1035</v>
      </c>
      <c r="P17" s="3"/>
      <c r="Q17" s="3"/>
      <c r="R17" s="3"/>
      <c r="S17" s="3"/>
      <c r="T17" s="3"/>
      <c r="U17" s="3"/>
      <c r="V17" s="3" t="s">
        <v>2</v>
      </c>
      <c r="W17" s="3" t="s">
        <v>2</v>
      </c>
      <c r="X17" s="3"/>
      <c r="Y17" s="3"/>
      <c r="Z17" s="3" t="s">
        <v>2</v>
      </c>
      <c r="AA17" s="3"/>
      <c r="AB17" s="3" t="s">
        <v>2</v>
      </c>
      <c r="AC17" s="3"/>
      <c r="AD17" s="4" t="s">
        <v>425</v>
      </c>
      <c r="AE17" s="3" t="s">
        <v>693</v>
      </c>
      <c r="AF17" s="3" t="s">
        <v>2</v>
      </c>
      <c r="AG17" s="4" t="s">
        <v>2</v>
      </c>
      <c r="AH17" s="4" t="s">
        <v>679</v>
      </c>
      <c r="AI17" s="4"/>
      <c r="AJ17" s="4" t="s">
        <v>1093</v>
      </c>
      <c r="AK17" s="3">
        <v>64</v>
      </c>
      <c r="AL17" s="3" t="s">
        <v>2</v>
      </c>
      <c r="AM17" s="3" t="s">
        <v>2</v>
      </c>
      <c r="AN17" s="4" t="s">
        <v>1055</v>
      </c>
      <c r="AO17" s="3" t="s">
        <v>427</v>
      </c>
      <c r="AP17" s="3">
        <v>4</v>
      </c>
      <c r="AQ17" s="4" t="s">
        <v>1094</v>
      </c>
      <c r="AR17" s="4" t="s">
        <v>2</v>
      </c>
      <c r="AS17" s="4" t="s">
        <v>1095</v>
      </c>
      <c r="AT17" s="3" t="s">
        <v>427</v>
      </c>
      <c r="AU17" s="3" t="s">
        <v>607</v>
      </c>
      <c r="AV17" s="1"/>
      <c r="AW17" s="1"/>
      <c r="AX17" s="1"/>
    </row>
    <row r="18" spans="1:50" ht="15" customHeight="1" x14ac:dyDescent="0.2">
      <c r="A18" s="251"/>
      <c r="B18" s="252"/>
      <c r="C18" s="5">
        <v>15</v>
      </c>
      <c r="D18" s="8" t="s">
        <v>110</v>
      </c>
      <c r="E18" s="36">
        <v>1</v>
      </c>
      <c r="F18" s="3" t="s">
        <v>2</v>
      </c>
      <c r="G18" s="3"/>
      <c r="H18" s="3" t="s">
        <v>2</v>
      </c>
      <c r="I18" s="3"/>
      <c r="J18" s="3"/>
      <c r="K18" s="3" t="s">
        <v>494</v>
      </c>
      <c r="L18" s="3"/>
      <c r="M18" s="3" t="s">
        <v>2</v>
      </c>
      <c r="N18" s="3"/>
      <c r="O18" s="3"/>
      <c r="P18" s="3"/>
      <c r="Q18" s="3"/>
      <c r="R18" s="3"/>
      <c r="S18" s="3"/>
      <c r="T18" s="3"/>
      <c r="U18" s="3"/>
      <c r="V18" s="3" t="s">
        <v>2</v>
      </c>
      <c r="W18" s="3" t="s">
        <v>2</v>
      </c>
      <c r="X18" s="3"/>
      <c r="Y18" s="3"/>
      <c r="Z18" s="3" t="s">
        <v>2</v>
      </c>
      <c r="AA18" s="3"/>
      <c r="AB18" s="3" t="s">
        <v>2</v>
      </c>
      <c r="AC18" s="3"/>
      <c r="AD18" s="4" t="s">
        <v>1096</v>
      </c>
      <c r="AE18" s="3" t="s">
        <v>679</v>
      </c>
      <c r="AF18" s="3" t="s">
        <v>2</v>
      </c>
      <c r="AG18" s="4" t="s">
        <v>679</v>
      </c>
      <c r="AH18" s="4" t="s">
        <v>2</v>
      </c>
      <c r="AI18" s="4"/>
      <c r="AJ18" s="4" t="s">
        <v>1097</v>
      </c>
      <c r="AK18" s="3">
        <v>150</v>
      </c>
      <c r="AL18" s="3" t="s">
        <v>2</v>
      </c>
      <c r="AM18" s="3" t="s">
        <v>2</v>
      </c>
      <c r="AN18" s="4" t="s">
        <v>665</v>
      </c>
      <c r="AO18" s="3" t="s">
        <v>427</v>
      </c>
      <c r="AP18" s="3">
        <v>3</v>
      </c>
      <c r="AQ18" s="4" t="s">
        <v>459</v>
      </c>
      <c r="AR18" s="4" t="s">
        <v>2</v>
      </c>
      <c r="AS18" s="3" t="s">
        <v>2</v>
      </c>
      <c r="AT18" s="3" t="s">
        <v>427</v>
      </c>
      <c r="AU18" s="4" t="s">
        <v>744</v>
      </c>
      <c r="AV18" s="1"/>
      <c r="AW18" s="1"/>
      <c r="AX18" s="1"/>
    </row>
    <row r="19" spans="1:50" ht="15" customHeight="1" x14ac:dyDescent="0.2">
      <c r="A19" s="251"/>
      <c r="B19" s="252"/>
      <c r="C19" s="5">
        <v>16</v>
      </c>
      <c r="D19" s="8" t="s">
        <v>111</v>
      </c>
      <c r="E19" s="36">
        <v>1</v>
      </c>
      <c r="F19" s="3" t="s">
        <v>2</v>
      </c>
      <c r="G19" s="3"/>
      <c r="H19" s="3" t="s">
        <v>2</v>
      </c>
      <c r="I19" s="3"/>
      <c r="J19" s="3"/>
      <c r="K19" s="3" t="s">
        <v>494</v>
      </c>
      <c r="L19" s="3"/>
      <c r="M19" s="3" t="s">
        <v>2</v>
      </c>
      <c r="N19" s="3"/>
      <c r="O19" s="3"/>
      <c r="P19" s="3"/>
      <c r="Q19" s="3"/>
      <c r="R19" s="3"/>
      <c r="S19" s="3"/>
      <c r="T19" s="3"/>
      <c r="U19" s="3"/>
      <c r="V19" s="3" t="s">
        <v>2</v>
      </c>
      <c r="W19" s="3" t="s">
        <v>2</v>
      </c>
      <c r="X19" s="3"/>
      <c r="Y19" s="3"/>
      <c r="Z19" s="3" t="s">
        <v>2</v>
      </c>
      <c r="AA19" s="3"/>
      <c r="AB19" s="3" t="s">
        <v>2</v>
      </c>
      <c r="AC19" s="3"/>
      <c r="AD19" s="4" t="s">
        <v>425</v>
      </c>
      <c r="AE19" s="3" t="s">
        <v>693</v>
      </c>
      <c r="AF19" s="3" t="s">
        <v>2</v>
      </c>
      <c r="AG19" s="4" t="s">
        <v>679</v>
      </c>
      <c r="AH19" s="4" t="s">
        <v>2</v>
      </c>
      <c r="AI19" s="4"/>
      <c r="AJ19" s="4" t="s">
        <v>1098</v>
      </c>
      <c r="AK19" s="3">
        <v>13</v>
      </c>
      <c r="AL19" s="3" t="s">
        <v>693</v>
      </c>
      <c r="AM19" s="3" t="s">
        <v>693</v>
      </c>
      <c r="AN19" s="4" t="s">
        <v>688</v>
      </c>
      <c r="AO19" s="3" t="s">
        <v>427</v>
      </c>
      <c r="AP19" s="3">
        <v>2</v>
      </c>
      <c r="AQ19" s="4" t="s">
        <v>430</v>
      </c>
      <c r="AR19" s="4" t="s">
        <v>427</v>
      </c>
      <c r="AS19" s="3" t="s">
        <v>2</v>
      </c>
      <c r="AT19" s="3" t="s">
        <v>427</v>
      </c>
      <c r="AU19" s="3" t="s">
        <v>607</v>
      </c>
      <c r="AV19" s="1"/>
      <c r="AW19" s="1"/>
      <c r="AX19" s="1"/>
    </row>
    <row r="20" spans="1:50" ht="15" customHeight="1" x14ac:dyDescent="0.2">
      <c r="A20" s="251"/>
      <c r="B20" s="252"/>
      <c r="C20" s="5">
        <v>17</v>
      </c>
      <c r="D20" s="8" t="s">
        <v>112</v>
      </c>
      <c r="E20" s="36">
        <v>1</v>
      </c>
      <c r="F20" s="3" t="s">
        <v>679</v>
      </c>
      <c r="G20" s="3" t="s">
        <v>2</v>
      </c>
      <c r="H20" s="3" t="s">
        <v>2</v>
      </c>
      <c r="I20" s="3"/>
      <c r="J20" s="3"/>
      <c r="K20" s="3" t="s">
        <v>494</v>
      </c>
      <c r="L20" s="3"/>
      <c r="M20" s="3" t="s">
        <v>679</v>
      </c>
      <c r="N20" s="3"/>
      <c r="O20" s="3" t="s">
        <v>1035</v>
      </c>
      <c r="P20" s="3"/>
      <c r="Q20" s="3"/>
      <c r="R20" s="3"/>
      <c r="S20" s="3"/>
      <c r="T20" s="3"/>
      <c r="U20" s="3"/>
      <c r="V20" s="3" t="s">
        <v>2</v>
      </c>
      <c r="W20" s="3" t="s">
        <v>2</v>
      </c>
      <c r="X20" s="3"/>
      <c r="Y20" s="3"/>
      <c r="Z20" s="3" t="s">
        <v>2</v>
      </c>
      <c r="AA20" s="3"/>
      <c r="AB20" s="3" t="s">
        <v>2</v>
      </c>
      <c r="AC20" s="3"/>
      <c r="AD20" s="4" t="s">
        <v>679</v>
      </c>
      <c r="AE20" s="3" t="s">
        <v>679</v>
      </c>
      <c r="AF20" s="3" t="s">
        <v>2</v>
      </c>
      <c r="AG20" s="4" t="s">
        <v>679</v>
      </c>
      <c r="AH20" s="4" t="s">
        <v>679</v>
      </c>
      <c r="AI20" s="4" t="s">
        <v>2</v>
      </c>
      <c r="AJ20" s="4" t="s">
        <v>679</v>
      </c>
      <c r="AK20" s="3">
        <v>13</v>
      </c>
      <c r="AL20" s="3" t="s">
        <v>427</v>
      </c>
      <c r="AM20" s="3" t="s">
        <v>427</v>
      </c>
      <c r="AN20" s="4" t="s">
        <v>1099</v>
      </c>
      <c r="AO20" s="3" t="s">
        <v>427</v>
      </c>
      <c r="AP20" s="3" t="s">
        <v>679</v>
      </c>
      <c r="AQ20" s="4" t="s">
        <v>430</v>
      </c>
      <c r="AR20" s="4" t="s">
        <v>427</v>
      </c>
      <c r="AS20" s="3" t="s">
        <v>2</v>
      </c>
      <c r="AT20" s="3" t="s">
        <v>427</v>
      </c>
      <c r="AU20" s="3" t="s">
        <v>607</v>
      </c>
      <c r="AV20" s="1"/>
      <c r="AW20" s="1"/>
      <c r="AX20" s="1"/>
    </row>
    <row r="21" spans="1:50" ht="15" customHeight="1" x14ac:dyDescent="0.2">
      <c r="A21" s="251"/>
      <c r="B21" s="252"/>
      <c r="C21" s="5">
        <v>18</v>
      </c>
      <c r="D21" s="8" t="s">
        <v>113</v>
      </c>
      <c r="E21" s="36">
        <v>1</v>
      </c>
      <c r="F21" s="3" t="s">
        <v>2</v>
      </c>
      <c r="G21" s="3"/>
      <c r="H21" s="3" t="s">
        <v>2</v>
      </c>
      <c r="I21" s="3"/>
      <c r="J21" s="3"/>
      <c r="K21" s="3" t="s">
        <v>494</v>
      </c>
      <c r="L21" s="3"/>
      <c r="M21" s="3" t="s">
        <v>2</v>
      </c>
      <c r="N21" s="3"/>
      <c r="O21" s="3"/>
      <c r="P21" s="3"/>
      <c r="Q21" s="3"/>
      <c r="R21" s="3"/>
      <c r="S21" s="3"/>
      <c r="T21" s="3"/>
      <c r="U21" s="3"/>
      <c r="V21" s="3" t="s">
        <v>2</v>
      </c>
      <c r="W21" s="3" t="s">
        <v>2</v>
      </c>
      <c r="X21" s="3"/>
      <c r="Y21" s="3"/>
      <c r="Z21" s="3" t="s">
        <v>2</v>
      </c>
      <c r="AA21" s="3"/>
      <c r="AB21" s="3" t="s">
        <v>2</v>
      </c>
      <c r="AC21" s="3"/>
      <c r="AD21" s="4" t="s">
        <v>477</v>
      </c>
      <c r="AE21" s="3" t="s">
        <v>427</v>
      </c>
      <c r="AF21" s="3" t="s">
        <v>2</v>
      </c>
      <c r="AG21" s="4" t="s">
        <v>2</v>
      </c>
      <c r="AH21" s="4" t="s">
        <v>679</v>
      </c>
      <c r="AI21" s="4"/>
      <c r="AJ21" s="4" t="s">
        <v>497</v>
      </c>
      <c r="AK21" s="3">
        <v>27</v>
      </c>
      <c r="AL21" s="3" t="s">
        <v>2</v>
      </c>
      <c r="AM21" s="3" t="s">
        <v>2</v>
      </c>
      <c r="AN21" s="4" t="s">
        <v>1100</v>
      </c>
      <c r="AO21" s="3" t="s">
        <v>427</v>
      </c>
      <c r="AP21" s="3">
        <v>1</v>
      </c>
      <c r="AQ21" s="4" t="s">
        <v>430</v>
      </c>
      <c r="AR21" s="4" t="s">
        <v>2</v>
      </c>
      <c r="AS21" s="3" t="s">
        <v>1101</v>
      </c>
      <c r="AT21" s="3" t="s">
        <v>427</v>
      </c>
      <c r="AU21" s="3" t="s">
        <v>607</v>
      </c>
      <c r="AV21" s="1"/>
      <c r="AW21" s="1"/>
      <c r="AX21" s="1"/>
    </row>
    <row r="22" spans="1:50" s="87" customFormat="1" ht="12.75" x14ac:dyDescent="0.2">
      <c r="A22" s="147"/>
      <c r="B22" s="147"/>
      <c r="C22" s="85"/>
      <c r="D22" s="85"/>
      <c r="E22" s="85">
        <f>SUM(E4:E21)</f>
        <v>16.93</v>
      </c>
      <c r="F22" s="85">
        <f>COUNTIF(F4:F21,"да")</f>
        <v>15</v>
      </c>
      <c r="G22" s="85">
        <f t="shared" ref="G22:AU22" si="0">COUNTIF(G4:G21,"да")</f>
        <v>1</v>
      </c>
      <c r="H22" s="85">
        <f t="shared" si="0"/>
        <v>17</v>
      </c>
      <c r="I22" s="85">
        <f t="shared" si="0"/>
        <v>0</v>
      </c>
      <c r="J22" s="85">
        <f t="shared" si="0"/>
        <v>0</v>
      </c>
      <c r="K22" s="85">
        <v>17</v>
      </c>
      <c r="L22" s="85">
        <f t="shared" si="0"/>
        <v>0</v>
      </c>
      <c r="M22" s="85">
        <f t="shared" si="0"/>
        <v>14</v>
      </c>
      <c r="N22" s="85">
        <f t="shared" si="0"/>
        <v>0</v>
      </c>
      <c r="O22" s="85">
        <v>3</v>
      </c>
      <c r="P22" s="85">
        <f t="shared" si="0"/>
        <v>1</v>
      </c>
      <c r="Q22" s="85">
        <f t="shared" si="0"/>
        <v>0</v>
      </c>
      <c r="R22" s="85">
        <f t="shared" si="0"/>
        <v>0</v>
      </c>
      <c r="S22" s="85">
        <f t="shared" si="0"/>
        <v>0</v>
      </c>
      <c r="T22" s="85">
        <f t="shared" si="0"/>
        <v>1</v>
      </c>
      <c r="U22" s="85">
        <f t="shared" si="0"/>
        <v>0</v>
      </c>
      <c r="V22" s="85">
        <f t="shared" si="0"/>
        <v>14</v>
      </c>
      <c r="W22" s="85">
        <f t="shared" si="0"/>
        <v>14</v>
      </c>
      <c r="X22" s="85">
        <v>3</v>
      </c>
      <c r="Y22" s="85">
        <f t="shared" si="0"/>
        <v>0</v>
      </c>
      <c r="Z22" s="85">
        <f t="shared" si="0"/>
        <v>17</v>
      </c>
      <c r="AA22" s="85">
        <f t="shared" si="0"/>
        <v>0</v>
      </c>
      <c r="AB22" s="85">
        <f t="shared" si="0"/>
        <v>17</v>
      </c>
      <c r="AC22" s="85">
        <f t="shared" si="0"/>
        <v>0</v>
      </c>
      <c r="AD22" s="85">
        <f t="shared" si="0"/>
        <v>0</v>
      </c>
      <c r="AE22" s="85">
        <f t="shared" si="0"/>
        <v>0</v>
      </c>
      <c r="AF22" s="85">
        <f t="shared" si="0"/>
        <v>16</v>
      </c>
      <c r="AG22" s="73">
        <f t="shared" si="0"/>
        <v>6</v>
      </c>
      <c r="AH22" s="73">
        <f t="shared" si="0"/>
        <v>9</v>
      </c>
      <c r="AI22" s="73">
        <f t="shared" si="0"/>
        <v>1</v>
      </c>
      <c r="AJ22" s="85">
        <f t="shared" si="0"/>
        <v>0</v>
      </c>
      <c r="AK22" s="85">
        <f t="shared" si="0"/>
        <v>0</v>
      </c>
      <c r="AL22" s="85">
        <f t="shared" si="0"/>
        <v>5</v>
      </c>
      <c r="AM22" s="85">
        <f t="shared" si="0"/>
        <v>11</v>
      </c>
      <c r="AN22" s="85">
        <f t="shared" si="0"/>
        <v>0</v>
      </c>
      <c r="AO22" s="85">
        <v>2</v>
      </c>
      <c r="AP22" s="85">
        <f t="shared" si="0"/>
        <v>0</v>
      </c>
      <c r="AQ22" s="85">
        <f t="shared" si="0"/>
        <v>0</v>
      </c>
      <c r="AR22" s="85">
        <v>100</v>
      </c>
      <c r="AS22" s="85">
        <v>100</v>
      </c>
      <c r="AT22" s="85">
        <f t="shared" si="0"/>
        <v>2</v>
      </c>
      <c r="AU22" s="85">
        <f t="shared" si="0"/>
        <v>0</v>
      </c>
      <c r="AV22" s="88"/>
      <c r="AW22" s="88"/>
      <c r="AX22" s="88"/>
    </row>
    <row r="23" spans="1:50" s="87" customFormat="1" ht="25.5" x14ac:dyDescent="0.2">
      <c r="A23" s="147"/>
      <c r="B23" s="147"/>
      <c r="C23" s="85"/>
      <c r="D23" s="85"/>
      <c r="E23" s="85">
        <f>E22/17*100</f>
        <v>99.588235294117638</v>
      </c>
      <c r="F23" s="85">
        <f>F22/17*100</f>
        <v>88.235294117647058</v>
      </c>
      <c r="G23" s="85">
        <f t="shared" ref="G23:AT23" si="1">G22/17*100</f>
        <v>5.8823529411764701</v>
      </c>
      <c r="H23" s="85">
        <f t="shared" si="1"/>
        <v>100</v>
      </c>
      <c r="I23" s="85">
        <f t="shared" si="1"/>
        <v>0</v>
      </c>
      <c r="J23" s="85">
        <f t="shared" si="1"/>
        <v>0</v>
      </c>
      <c r="K23" s="85">
        <f t="shared" si="1"/>
        <v>100</v>
      </c>
      <c r="L23" s="85">
        <f t="shared" si="1"/>
        <v>0</v>
      </c>
      <c r="M23" s="85">
        <f t="shared" si="1"/>
        <v>82.35294117647058</v>
      </c>
      <c r="N23" s="85">
        <f t="shared" si="1"/>
        <v>0</v>
      </c>
      <c r="O23" s="85">
        <f t="shared" si="1"/>
        <v>17.647058823529413</v>
      </c>
      <c r="P23" s="85">
        <f t="shared" si="1"/>
        <v>5.8823529411764701</v>
      </c>
      <c r="Q23" s="85">
        <f t="shared" si="1"/>
        <v>0</v>
      </c>
      <c r="R23" s="85">
        <f t="shared" si="1"/>
        <v>0</v>
      </c>
      <c r="S23" s="85">
        <f t="shared" si="1"/>
        <v>0</v>
      </c>
      <c r="T23" s="85">
        <f t="shared" si="1"/>
        <v>5.8823529411764701</v>
      </c>
      <c r="U23" s="85">
        <f t="shared" si="1"/>
        <v>0</v>
      </c>
      <c r="V23" s="85">
        <f t="shared" si="1"/>
        <v>82.35294117647058</v>
      </c>
      <c r="W23" s="85">
        <f t="shared" si="1"/>
        <v>82.35294117647058</v>
      </c>
      <c r="X23" s="85">
        <f t="shared" si="1"/>
        <v>17.647058823529413</v>
      </c>
      <c r="Y23" s="85">
        <f t="shared" si="1"/>
        <v>0</v>
      </c>
      <c r="Z23" s="85">
        <f t="shared" si="1"/>
        <v>100</v>
      </c>
      <c r="AA23" s="85">
        <f t="shared" si="1"/>
        <v>0</v>
      </c>
      <c r="AB23" s="85">
        <f t="shared" si="1"/>
        <v>100</v>
      </c>
      <c r="AC23" s="85">
        <f t="shared" si="1"/>
        <v>0</v>
      </c>
      <c r="AD23" s="112" t="s">
        <v>1102</v>
      </c>
      <c r="AE23" s="112" t="s">
        <v>1103</v>
      </c>
      <c r="AF23" s="85">
        <f t="shared" si="1"/>
        <v>94.117647058823522</v>
      </c>
      <c r="AG23" s="73">
        <f t="shared" si="1"/>
        <v>35.294117647058826</v>
      </c>
      <c r="AH23" s="73">
        <f t="shared" si="1"/>
        <v>52.941176470588239</v>
      </c>
      <c r="AI23" s="73">
        <f t="shared" si="1"/>
        <v>5.8823529411764701</v>
      </c>
      <c r="AJ23" s="112" t="s">
        <v>1104</v>
      </c>
      <c r="AK23" s="85">
        <f>SUM(AK4:AK21)</f>
        <v>1432</v>
      </c>
      <c r="AL23" s="85">
        <f t="shared" si="1"/>
        <v>29.411764705882355</v>
      </c>
      <c r="AM23" s="85">
        <f t="shared" si="1"/>
        <v>64.705882352941174</v>
      </c>
      <c r="AN23" s="112" t="s">
        <v>1105</v>
      </c>
      <c r="AO23" s="85" t="s">
        <v>1106</v>
      </c>
      <c r="AP23" s="85">
        <f>SUM(AP4:AP21)</f>
        <v>62</v>
      </c>
      <c r="AQ23" s="112" t="s">
        <v>1107</v>
      </c>
      <c r="AR23" s="133" t="s">
        <v>1108</v>
      </c>
      <c r="AS23" s="133" t="s">
        <v>1109</v>
      </c>
      <c r="AT23" s="85">
        <f t="shared" si="1"/>
        <v>11.76470588235294</v>
      </c>
      <c r="AU23" s="73" t="s">
        <v>1110</v>
      </c>
      <c r="AV23" s="88"/>
      <c r="AW23" s="88"/>
      <c r="AX23" s="88"/>
    </row>
  </sheetData>
  <mergeCells count="37">
    <mergeCell ref="A4:A21"/>
    <mergeCell ref="B4:B21"/>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50"/>
  </sheetPr>
  <dimension ref="A1:AX32"/>
  <sheetViews>
    <sheetView workbookViewId="0">
      <selection activeCell="E20" sqref="E20:AU20"/>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32" width="9.140625" style="2"/>
    <col min="33" max="35" width="9.140625" style="7"/>
    <col min="36"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1.75" customHeight="1" x14ac:dyDescent="0.2">
      <c r="A4" s="251" t="s">
        <v>114</v>
      </c>
      <c r="B4" s="252" t="s">
        <v>115</v>
      </c>
      <c r="C4" s="5">
        <v>1</v>
      </c>
      <c r="D4" s="8" t="s">
        <v>116</v>
      </c>
      <c r="E4" s="36">
        <v>1</v>
      </c>
      <c r="F4" s="3" t="s">
        <v>2</v>
      </c>
      <c r="G4" s="3"/>
      <c r="H4" s="3" t="s">
        <v>2</v>
      </c>
      <c r="I4" s="3"/>
      <c r="J4" s="3"/>
      <c r="K4" s="3" t="s">
        <v>494</v>
      </c>
      <c r="L4" s="3"/>
      <c r="M4" s="3" t="s">
        <v>2</v>
      </c>
      <c r="N4" s="3"/>
      <c r="O4" s="3"/>
      <c r="P4" s="3"/>
      <c r="Q4" s="3"/>
      <c r="R4" s="3"/>
      <c r="S4" s="3"/>
      <c r="T4" s="3"/>
      <c r="U4" s="3"/>
      <c r="V4" s="3" t="s">
        <v>2</v>
      </c>
      <c r="W4" s="3" t="s">
        <v>2</v>
      </c>
      <c r="X4" s="3"/>
      <c r="Y4" s="3"/>
      <c r="Z4" s="3" t="s">
        <v>2</v>
      </c>
      <c r="AA4" s="3"/>
      <c r="AB4" s="3" t="s">
        <v>2</v>
      </c>
      <c r="AC4" s="3"/>
      <c r="AD4" s="3" t="s">
        <v>1111</v>
      </c>
      <c r="AE4" s="3" t="s">
        <v>1112</v>
      </c>
      <c r="AF4" s="3" t="s">
        <v>2</v>
      </c>
      <c r="AG4" s="4" t="s">
        <v>2</v>
      </c>
      <c r="AH4" s="4"/>
      <c r="AI4" s="4"/>
      <c r="AJ4" s="3" t="s">
        <v>1113</v>
      </c>
      <c r="AK4" s="3">
        <v>385</v>
      </c>
      <c r="AL4" s="3" t="s">
        <v>2</v>
      </c>
      <c r="AM4" s="3" t="s">
        <v>2</v>
      </c>
      <c r="AN4" s="3" t="s">
        <v>1114</v>
      </c>
      <c r="AO4" s="3" t="s">
        <v>1115</v>
      </c>
      <c r="AP4" s="3">
        <v>16</v>
      </c>
      <c r="AQ4" s="3" t="s">
        <v>1116</v>
      </c>
      <c r="AR4" s="3" t="s">
        <v>2</v>
      </c>
      <c r="AS4" s="3" t="s">
        <v>2</v>
      </c>
      <c r="AT4" s="3" t="s">
        <v>1117</v>
      </c>
      <c r="AU4" s="3" t="s">
        <v>607</v>
      </c>
      <c r="AV4" s="1"/>
      <c r="AW4" s="1"/>
      <c r="AX4" s="1"/>
    </row>
    <row r="5" spans="1:50" ht="21.75" customHeight="1" x14ac:dyDescent="0.2">
      <c r="A5" s="251"/>
      <c r="B5" s="252"/>
      <c r="C5" s="5">
        <v>2</v>
      </c>
      <c r="D5" s="8" t="s">
        <v>117</v>
      </c>
      <c r="E5" s="36">
        <v>1</v>
      </c>
      <c r="F5" s="3" t="s">
        <v>2</v>
      </c>
      <c r="G5" s="3"/>
      <c r="H5" s="3" t="s">
        <v>2</v>
      </c>
      <c r="I5" s="3"/>
      <c r="J5" s="3"/>
      <c r="K5" s="3" t="s">
        <v>494</v>
      </c>
      <c r="L5" s="3"/>
      <c r="M5" s="3" t="s">
        <v>2</v>
      </c>
      <c r="N5" s="3"/>
      <c r="O5" s="3"/>
      <c r="P5" s="3"/>
      <c r="Q5" s="3"/>
      <c r="R5" s="3"/>
      <c r="S5" s="3"/>
      <c r="T5" s="3"/>
      <c r="U5" s="3"/>
      <c r="V5" s="3" t="s">
        <v>2</v>
      </c>
      <c r="W5" s="3" t="s">
        <v>2</v>
      </c>
      <c r="X5" s="3"/>
      <c r="Y5" s="3"/>
      <c r="Z5" s="3" t="s">
        <v>2</v>
      </c>
      <c r="AA5" s="3"/>
      <c r="AB5" s="3" t="s">
        <v>2</v>
      </c>
      <c r="AC5" s="3"/>
      <c r="AD5" s="3" t="s">
        <v>1118</v>
      </c>
      <c r="AE5" s="3"/>
      <c r="AF5" s="3" t="s">
        <v>2</v>
      </c>
      <c r="AG5" s="4"/>
      <c r="AH5" s="4"/>
      <c r="AI5" s="4"/>
      <c r="AJ5" s="3"/>
      <c r="AK5" s="3">
        <v>129</v>
      </c>
      <c r="AL5" s="3" t="s">
        <v>427</v>
      </c>
      <c r="AM5" s="3" t="s">
        <v>427</v>
      </c>
      <c r="AN5" s="3" t="s">
        <v>458</v>
      </c>
      <c r="AO5" s="3" t="s">
        <v>1119</v>
      </c>
      <c r="AP5" s="3">
        <v>7</v>
      </c>
      <c r="AQ5" s="3" t="s">
        <v>1120</v>
      </c>
      <c r="AR5" s="3" t="s">
        <v>2</v>
      </c>
      <c r="AS5" s="3" t="s">
        <v>1121</v>
      </c>
      <c r="AT5" s="3" t="s">
        <v>427</v>
      </c>
      <c r="AU5" s="3" t="s">
        <v>1122</v>
      </c>
      <c r="AV5" s="1"/>
      <c r="AW5" s="1"/>
      <c r="AX5" s="1"/>
    </row>
    <row r="6" spans="1:50" ht="21.75" customHeight="1" x14ac:dyDescent="0.2">
      <c r="A6" s="251"/>
      <c r="B6" s="252"/>
      <c r="C6" s="5">
        <v>3</v>
      </c>
      <c r="D6" s="8" t="s">
        <v>118</v>
      </c>
      <c r="E6" s="36">
        <v>0.98</v>
      </c>
      <c r="F6" s="3" t="s">
        <v>2</v>
      </c>
      <c r="G6" s="3"/>
      <c r="H6" s="3" t="s">
        <v>2</v>
      </c>
      <c r="I6" s="3"/>
      <c r="J6" s="3"/>
      <c r="K6" s="3" t="s">
        <v>494</v>
      </c>
      <c r="L6" s="3"/>
      <c r="M6" s="3" t="s">
        <v>2</v>
      </c>
      <c r="N6" s="3"/>
      <c r="O6" s="3"/>
      <c r="P6" s="3"/>
      <c r="Q6" s="3"/>
      <c r="R6" s="3"/>
      <c r="S6" s="3"/>
      <c r="T6" s="3"/>
      <c r="U6" s="3"/>
      <c r="V6" s="3" t="s">
        <v>2</v>
      </c>
      <c r="W6" s="3"/>
      <c r="X6" s="3"/>
      <c r="Y6" s="3" t="s">
        <v>2</v>
      </c>
      <c r="Z6" s="3" t="s">
        <v>2</v>
      </c>
      <c r="AA6" s="3"/>
      <c r="AB6" s="3" t="s">
        <v>2</v>
      </c>
      <c r="AC6" s="3"/>
      <c r="AD6" s="3" t="s">
        <v>1123</v>
      </c>
      <c r="AE6" s="3"/>
      <c r="AF6" s="3" t="s">
        <v>427</v>
      </c>
      <c r="AG6" s="4"/>
      <c r="AH6" s="4" t="s">
        <v>2</v>
      </c>
      <c r="AI6" s="4"/>
      <c r="AJ6" s="3" t="s">
        <v>1124</v>
      </c>
      <c r="AK6" s="3">
        <v>34</v>
      </c>
      <c r="AL6" s="3" t="s">
        <v>427</v>
      </c>
      <c r="AM6" s="3" t="s">
        <v>1125</v>
      </c>
      <c r="AN6" s="3" t="s">
        <v>1126</v>
      </c>
      <c r="AO6" s="3" t="s">
        <v>427</v>
      </c>
      <c r="AP6" s="3">
        <v>3</v>
      </c>
      <c r="AQ6" s="3" t="s">
        <v>469</v>
      </c>
      <c r="AR6" s="3" t="s">
        <v>1127</v>
      </c>
      <c r="AS6" s="3" t="s">
        <v>1128</v>
      </c>
      <c r="AT6" s="3" t="s">
        <v>1129</v>
      </c>
      <c r="AU6" s="3" t="s">
        <v>607</v>
      </c>
      <c r="AV6" s="1"/>
      <c r="AW6" s="1"/>
      <c r="AX6" s="1"/>
    </row>
    <row r="7" spans="1:50" ht="21.75" customHeight="1" x14ac:dyDescent="0.2">
      <c r="A7" s="251"/>
      <c r="B7" s="252"/>
      <c r="C7" s="5">
        <v>4</v>
      </c>
      <c r="D7" s="8" t="s">
        <v>119</v>
      </c>
      <c r="E7" s="36">
        <v>1</v>
      </c>
      <c r="F7" s="3" t="s">
        <v>2</v>
      </c>
      <c r="G7" s="3"/>
      <c r="H7" s="3" t="s">
        <v>2</v>
      </c>
      <c r="I7" s="3"/>
      <c r="J7" s="3"/>
      <c r="K7" s="3" t="s">
        <v>494</v>
      </c>
      <c r="L7" s="3"/>
      <c r="M7" s="3" t="s">
        <v>2</v>
      </c>
      <c r="N7" s="3"/>
      <c r="O7" s="3"/>
      <c r="P7" s="3"/>
      <c r="Q7" s="3"/>
      <c r="R7" s="3"/>
      <c r="S7" s="3"/>
      <c r="T7" s="3"/>
      <c r="U7" s="3"/>
      <c r="V7" s="3" t="s">
        <v>2</v>
      </c>
      <c r="W7" s="3" t="s">
        <v>2</v>
      </c>
      <c r="X7" s="3"/>
      <c r="Y7" s="3"/>
      <c r="Z7" s="3" t="s">
        <v>2</v>
      </c>
      <c r="AA7" s="3"/>
      <c r="AB7" s="3" t="s">
        <v>2</v>
      </c>
      <c r="AC7" s="3"/>
      <c r="AD7" s="3" t="s">
        <v>1130</v>
      </c>
      <c r="AE7" s="3" t="s">
        <v>445</v>
      </c>
      <c r="AF7" s="3" t="s">
        <v>1131</v>
      </c>
      <c r="AG7" s="4"/>
      <c r="AH7" s="4" t="s">
        <v>1132</v>
      </c>
      <c r="AI7" s="4"/>
      <c r="AJ7" s="3" t="s">
        <v>1133</v>
      </c>
      <c r="AK7" s="3">
        <v>54</v>
      </c>
      <c r="AL7" s="3" t="s">
        <v>2</v>
      </c>
      <c r="AM7" s="3" t="s">
        <v>2</v>
      </c>
      <c r="AN7" s="3" t="s">
        <v>1134</v>
      </c>
      <c r="AO7" s="3" t="s">
        <v>427</v>
      </c>
      <c r="AP7" s="3">
        <v>5</v>
      </c>
      <c r="AQ7" s="3" t="s">
        <v>1135</v>
      </c>
      <c r="AR7" s="3" t="s">
        <v>1136</v>
      </c>
      <c r="AS7" s="3" t="s">
        <v>1137</v>
      </c>
      <c r="AT7" s="3" t="s">
        <v>427</v>
      </c>
      <c r="AU7" s="3" t="s">
        <v>751</v>
      </c>
      <c r="AV7" s="1"/>
      <c r="AW7" s="1"/>
      <c r="AX7" s="1"/>
    </row>
    <row r="8" spans="1:50" ht="21.75" customHeight="1" x14ac:dyDescent="0.2">
      <c r="A8" s="251"/>
      <c r="B8" s="252"/>
      <c r="C8" s="5">
        <v>5</v>
      </c>
      <c r="D8" s="8" t="s">
        <v>120</v>
      </c>
      <c r="E8" s="36">
        <v>1</v>
      </c>
      <c r="F8" s="3" t="s">
        <v>2</v>
      </c>
      <c r="G8" s="3"/>
      <c r="H8" s="3" t="s">
        <v>2</v>
      </c>
      <c r="I8" s="3"/>
      <c r="J8" s="3"/>
      <c r="K8" s="3" t="s">
        <v>494</v>
      </c>
      <c r="L8" s="3"/>
      <c r="M8" s="3" t="s">
        <v>2</v>
      </c>
      <c r="N8" s="3"/>
      <c r="O8" s="3"/>
      <c r="P8" s="3"/>
      <c r="Q8" s="3"/>
      <c r="R8" s="3"/>
      <c r="S8" s="3"/>
      <c r="T8" s="3"/>
      <c r="U8" s="3"/>
      <c r="V8" s="3"/>
      <c r="W8" s="3" t="s">
        <v>2</v>
      </c>
      <c r="X8" s="3"/>
      <c r="Y8" s="3"/>
      <c r="Z8" s="3" t="s">
        <v>2</v>
      </c>
      <c r="AA8" s="3"/>
      <c r="AB8" s="3" t="s">
        <v>2</v>
      </c>
      <c r="AC8" s="3"/>
      <c r="AD8" s="3" t="s">
        <v>654</v>
      </c>
      <c r="AE8" s="3"/>
      <c r="AF8" s="3" t="s">
        <v>2</v>
      </c>
      <c r="AG8" s="4" t="s">
        <v>2</v>
      </c>
      <c r="AH8" s="4"/>
      <c r="AI8" s="4"/>
      <c r="AJ8" s="3"/>
      <c r="AK8" s="3">
        <v>57</v>
      </c>
      <c r="AL8" s="3" t="s">
        <v>427</v>
      </c>
      <c r="AM8" s="3" t="s">
        <v>427</v>
      </c>
      <c r="AN8" s="3" t="s">
        <v>1138</v>
      </c>
      <c r="AO8" s="3" t="s">
        <v>427</v>
      </c>
      <c r="AP8" s="3">
        <v>5</v>
      </c>
      <c r="AQ8" s="3" t="s">
        <v>459</v>
      </c>
      <c r="AR8" s="3" t="s">
        <v>2</v>
      </c>
      <c r="AS8" s="3" t="s">
        <v>1139</v>
      </c>
      <c r="AT8" s="3" t="s">
        <v>427</v>
      </c>
      <c r="AU8" s="3" t="s">
        <v>607</v>
      </c>
      <c r="AV8" s="1"/>
      <c r="AW8" s="1"/>
      <c r="AX8" s="1"/>
    </row>
    <row r="9" spans="1:50" ht="21.75" customHeight="1" x14ac:dyDescent="0.2">
      <c r="A9" s="251"/>
      <c r="B9" s="252"/>
      <c r="C9" s="5">
        <v>6</v>
      </c>
      <c r="D9" s="8" t="s">
        <v>121</v>
      </c>
      <c r="E9" s="36">
        <v>1</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3" t="s">
        <v>499</v>
      </c>
      <c r="AE9" s="3"/>
      <c r="AF9" s="3" t="s">
        <v>2</v>
      </c>
      <c r="AG9" s="4"/>
      <c r="AH9" s="4" t="s">
        <v>2</v>
      </c>
      <c r="AI9" s="4"/>
      <c r="AJ9" s="3" t="s">
        <v>1140</v>
      </c>
      <c r="AK9" s="3">
        <v>26</v>
      </c>
      <c r="AL9" s="3" t="s">
        <v>427</v>
      </c>
      <c r="AM9" s="3" t="s">
        <v>2</v>
      </c>
      <c r="AN9" s="3" t="s">
        <v>1141</v>
      </c>
      <c r="AO9" s="3" t="s">
        <v>427</v>
      </c>
      <c r="AP9" s="3">
        <v>5</v>
      </c>
      <c r="AQ9" s="3" t="s">
        <v>1142</v>
      </c>
      <c r="AR9" s="3" t="s">
        <v>2</v>
      </c>
      <c r="AS9" s="3" t="s">
        <v>1143</v>
      </c>
      <c r="AT9" s="3" t="s">
        <v>427</v>
      </c>
      <c r="AU9" s="3" t="s">
        <v>751</v>
      </c>
      <c r="AV9" s="1"/>
      <c r="AW9" s="1"/>
      <c r="AX9" s="1"/>
    </row>
    <row r="10" spans="1:50" ht="21.75" customHeight="1" x14ac:dyDescent="0.2">
      <c r="A10" s="251"/>
      <c r="B10" s="252"/>
      <c r="C10" s="5">
        <v>7</v>
      </c>
      <c r="D10" s="8" t="s">
        <v>122</v>
      </c>
      <c r="E10" s="36">
        <v>0.95</v>
      </c>
      <c r="F10" s="3" t="s">
        <v>2</v>
      </c>
      <c r="G10" s="3"/>
      <c r="H10" s="3" t="s">
        <v>2</v>
      </c>
      <c r="I10" s="3"/>
      <c r="J10" s="3"/>
      <c r="K10" s="3" t="s">
        <v>494</v>
      </c>
      <c r="L10" s="3"/>
      <c r="M10" s="3"/>
      <c r="N10" s="3"/>
      <c r="O10" s="3" t="s">
        <v>2</v>
      </c>
      <c r="P10" s="3"/>
      <c r="Q10" s="3"/>
      <c r="R10" s="3"/>
      <c r="S10" s="3"/>
      <c r="T10" s="3"/>
      <c r="U10" s="3"/>
      <c r="V10" s="3" t="s">
        <v>2</v>
      </c>
      <c r="W10" s="3" t="s">
        <v>2</v>
      </c>
      <c r="X10" s="3"/>
      <c r="Y10" s="3"/>
      <c r="Z10" s="3" t="s">
        <v>2</v>
      </c>
      <c r="AA10" s="3"/>
      <c r="AB10" s="3" t="s">
        <v>2</v>
      </c>
      <c r="AC10" s="3"/>
      <c r="AD10" s="3" t="s">
        <v>654</v>
      </c>
      <c r="AE10" s="3"/>
      <c r="AF10" s="3" t="s">
        <v>2</v>
      </c>
      <c r="AG10" s="4"/>
      <c r="AH10" s="4" t="s">
        <v>2</v>
      </c>
      <c r="AI10" s="4"/>
      <c r="AJ10" s="3" t="s">
        <v>509</v>
      </c>
      <c r="AK10" s="3">
        <v>72</v>
      </c>
      <c r="AL10" s="3" t="s">
        <v>427</v>
      </c>
      <c r="AM10" s="3" t="s">
        <v>427</v>
      </c>
      <c r="AN10" s="3">
        <v>2012</v>
      </c>
      <c r="AO10" s="3" t="s">
        <v>427</v>
      </c>
      <c r="AP10" s="3">
        <v>6</v>
      </c>
      <c r="AQ10" s="3" t="s">
        <v>430</v>
      </c>
      <c r="AR10" s="3" t="s">
        <v>2</v>
      </c>
      <c r="AS10" s="3" t="s">
        <v>588</v>
      </c>
      <c r="AT10" s="3" t="s">
        <v>427</v>
      </c>
      <c r="AU10" s="3" t="s">
        <v>607</v>
      </c>
      <c r="AV10" s="1"/>
      <c r="AW10" s="1"/>
      <c r="AX10" s="1"/>
    </row>
    <row r="11" spans="1:50" ht="21.75" customHeight="1" x14ac:dyDescent="0.2">
      <c r="A11" s="251"/>
      <c r="B11" s="252"/>
      <c r="C11" s="5">
        <v>8</v>
      </c>
      <c r="D11" s="8" t="s">
        <v>123</v>
      </c>
      <c r="E11" s="36">
        <v>1</v>
      </c>
      <c r="F11" s="3" t="s">
        <v>2</v>
      </c>
      <c r="G11" s="3"/>
      <c r="H11" s="3" t="s">
        <v>2</v>
      </c>
      <c r="I11" s="3"/>
      <c r="J11" s="3"/>
      <c r="K11" s="3" t="s">
        <v>494</v>
      </c>
      <c r="L11" s="3"/>
      <c r="M11" s="3" t="s">
        <v>2</v>
      </c>
      <c r="N11" s="3"/>
      <c r="O11" s="3"/>
      <c r="P11" s="3" t="s">
        <v>2</v>
      </c>
      <c r="Q11" s="3"/>
      <c r="R11" s="3"/>
      <c r="S11" s="3"/>
      <c r="T11" s="3"/>
      <c r="U11" s="3"/>
      <c r="V11" s="3"/>
      <c r="W11" s="3" t="s">
        <v>2</v>
      </c>
      <c r="X11" s="3"/>
      <c r="Y11" s="3"/>
      <c r="Z11" s="3" t="s">
        <v>2</v>
      </c>
      <c r="AA11" s="3"/>
      <c r="AB11" s="3" t="s">
        <v>2</v>
      </c>
      <c r="AC11" s="3"/>
      <c r="AD11" s="3" t="s">
        <v>1144</v>
      </c>
      <c r="AE11" s="3" t="s">
        <v>1145</v>
      </c>
      <c r="AF11" s="3" t="s">
        <v>2</v>
      </c>
      <c r="AG11" s="4"/>
      <c r="AH11" s="4" t="s">
        <v>2</v>
      </c>
      <c r="AI11" s="4"/>
      <c r="AJ11" s="3" t="s">
        <v>1146</v>
      </c>
      <c r="AK11" s="3">
        <v>75</v>
      </c>
      <c r="AL11" s="3" t="s">
        <v>2</v>
      </c>
      <c r="AM11" s="3" t="s">
        <v>2</v>
      </c>
      <c r="AN11" s="3" t="s">
        <v>1147</v>
      </c>
      <c r="AO11" s="3" t="s">
        <v>427</v>
      </c>
      <c r="AP11" s="3">
        <v>6</v>
      </c>
      <c r="AQ11" s="3" t="s">
        <v>430</v>
      </c>
      <c r="AR11" s="3" t="s">
        <v>1148</v>
      </c>
      <c r="AS11" s="3" t="s">
        <v>1149</v>
      </c>
      <c r="AT11" s="3" t="s">
        <v>427</v>
      </c>
      <c r="AU11" s="3" t="s">
        <v>607</v>
      </c>
      <c r="AV11" s="1"/>
      <c r="AW11" s="1"/>
      <c r="AX11" s="1"/>
    </row>
    <row r="12" spans="1:50" ht="21.75" customHeight="1" x14ac:dyDescent="0.2">
      <c r="A12" s="251"/>
      <c r="B12" s="252"/>
      <c r="C12" s="5">
        <v>9</v>
      </c>
      <c r="D12" s="8" t="s">
        <v>124</v>
      </c>
      <c r="E12" s="36">
        <v>1</v>
      </c>
      <c r="F12" s="3" t="s">
        <v>2</v>
      </c>
      <c r="G12" s="3"/>
      <c r="H12" s="3" t="s">
        <v>2</v>
      </c>
      <c r="I12" s="3" t="s">
        <v>2</v>
      </c>
      <c r="J12" s="3"/>
      <c r="K12" s="3" t="s">
        <v>494</v>
      </c>
      <c r="L12" s="3"/>
      <c r="M12" s="3" t="s">
        <v>2</v>
      </c>
      <c r="N12" s="3"/>
      <c r="O12" s="3"/>
      <c r="P12" s="3"/>
      <c r="Q12" s="3"/>
      <c r="R12" s="3"/>
      <c r="S12" s="3"/>
      <c r="T12" s="3"/>
      <c r="U12" s="3"/>
      <c r="V12" s="3" t="s">
        <v>2</v>
      </c>
      <c r="W12" s="3" t="s">
        <v>2</v>
      </c>
      <c r="X12" s="3"/>
      <c r="Y12" s="3"/>
      <c r="Z12" s="3" t="s">
        <v>2</v>
      </c>
      <c r="AA12" s="3"/>
      <c r="AB12" s="3" t="s">
        <v>2</v>
      </c>
      <c r="AC12" s="3"/>
      <c r="AD12" s="3" t="s">
        <v>1150</v>
      </c>
      <c r="AE12" s="3" t="s">
        <v>1151</v>
      </c>
      <c r="AF12" s="3" t="s">
        <v>2</v>
      </c>
      <c r="AG12" s="4" t="s">
        <v>2</v>
      </c>
      <c r="AH12" s="4"/>
      <c r="AI12" s="4"/>
      <c r="AJ12" s="3" t="s">
        <v>1152</v>
      </c>
      <c r="AK12" s="3">
        <v>42</v>
      </c>
      <c r="AL12" s="3" t="s">
        <v>2</v>
      </c>
      <c r="AM12" s="3" t="s">
        <v>2</v>
      </c>
      <c r="AN12" s="3" t="s">
        <v>1153</v>
      </c>
      <c r="AO12" s="3" t="s">
        <v>427</v>
      </c>
      <c r="AP12" s="3">
        <v>5</v>
      </c>
      <c r="AQ12" s="3" t="s">
        <v>1120</v>
      </c>
      <c r="AR12" s="3" t="s">
        <v>1154</v>
      </c>
      <c r="AS12" s="3" t="s">
        <v>1155</v>
      </c>
      <c r="AT12" s="3" t="s">
        <v>427</v>
      </c>
      <c r="AU12" s="3" t="s">
        <v>607</v>
      </c>
      <c r="AV12" s="1"/>
      <c r="AW12" s="1"/>
      <c r="AX12" s="1"/>
    </row>
    <row r="13" spans="1:50" ht="21.75" customHeight="1" x14ac:dyDescent="0.2">
      <c r="A13" s="251"/>
      <c r="B13" s="252"/>
      <c r="C13" s="5">
        <v>10</v>
      </c>
      <c r="D13" s="8" t="s">
        <v>125</v>
      </c>
      <c r="E13" s="36">
        <v>1</v>
      </c>
      <c r="F13" s="3" t="s">
        <v>2</v>
      </c>
      <c r="G13" s="3"/>
      <c r="H13" s="3" t="s">
        <v>2</v>
      </c>
      <c r="I13" s="3"/>
      <c r="J13" s="3"/>
      <c r="K13" s="3" t="s">
        <v>494</v>
      </c>
      <c r="L13" s="3"/>
      <c r="M13" s="3" t="s">
        <v>2</v>
      </c>
      <c r="N13" s="3"/>
      <c r="O13" s="3"/>
      <c r="P13" s="3"/>
      <c r="Q13" s="3"/>
      <c r="R13" s="3"/>
      <c r="S13" s="3"/>
      <c r="T13" s="3"/>
      <c r="U13" s="3"/>
      <c r="V13" s="3" t="s">
        <v>2</v>
      </c>
      <c r="W13" s="3" t="s">
        <v>2</v>
      </c>
      <c r="X13" s="3"/>
      <c r="Y13" s="3"/>
      <c r="Z13" s="3" t="s">
        <v>2</v>
      </c>
      <c r="AA13" s="3"/>
      <c r="AB13" s="3" t="s">
        <v>2</v>
      </c>
      <c r="AC13" s="3"/>
      <c r="AD13" s="3" t="s">
        <v>499</v>
      </c>
      <c r="AE13" s="3"/>
      <c r="AF13" s="3" t="s">
        <v>2</v>
      </c>
      <c r="AG13" s="4"/>
      <c r="AH13" s="4"/>
      <c r="AI13" s="4"/>
      <c r="AJ13" s="3" t="s">
        <v>485</v>
      </c>
      <c r="AK13" s="3">
        <v>23</v>
      </c>
      <c r="AL13" s="3" t="s">
        <v>427</v>
      </c>
      <c r="AM13" s="3" t="s">
        <v>2</v>
      </c>
      <c r="AN13" s="3" t="s">
        <v>1156</v>
      </c>
      <c r="AO13" s="3" t="s">
        <v>427</v>
      </c>
      <c r="AP13" s="3">
        <v>2</v>
      </c>
      <c r="AQ13" s="3" t="s">
        <v>469</v>
      </c>
      <c r="AR13" s="3" t="s">
        <v>2</v>
      </c>
      <c r="AS13" s="3" t="s">
        <v>1020</v>
      </c>
      <c r="AT13" s="3" t="s">
        <v>427</v>
      </c>
      <c r="AU13" s="3" t="s">
        <v>607</v>
      </c>
      <c r="AV13" s="1"/>
      <c r="AW13" s="1"/>
      <c r="AX13" s="1"/>
    </row>
    <row r="14" spans="1:50" ht="21.75" customHeight="1" x14ac:dyDescent="0.2">
      <c r="A14" s="251"/>
      <c r="B14" s="252"/>
      <c r="C14" s="5">
        <v>11</v>
      </c>
      <c r="D14" s="8" t="s">
        <v>126</v>
      </c>
      <c r="E14" s="36">
        <v>1</v>
      </c>
      <c r="F14" s="3" t="s">
        <v>2</v>
      </c>
      <c r="G14" s="3"/>
      <c r="H14" s="3" t="s">
        <v>2</v>
      </c>
      <c r="I14" s="3"/>
      <c r="J14" s="3"/>
      <c r="K14" s="3" t="s">
        <v>494</v>
      </c>
      <c r="L14" s="3"/>
      <c r="M14" s="3" t="s">
        <v>2</v>
      </c>
      <c r="N14" s="3"/>
      <c r="O14" s="3"/>
      <c r="P14" s="3"/>
      <c r="Q14" s="3" t="s">
        <v>2</v>
      </c>
      <c r="R14" s="3"/>
      <c r="S14" s="3"/>
      <c r="T14" s="3"/>
      <c r="U14" s="3"/>
      <c r="V14" s="3"/>
      <c r="W14" s="3" t="s">
        <v>2</v>
      </c>
      <c r="X14" s="3"/>
      <c r="Y14" s="3"/>
      <c r="Z14" s="3" t="s">
        <v>2</v>
      </c>
      <c r="AA14" s="3"/>
      <c r="AB14" s="3" t="s">
        <v>2</v>
      </c>
      <c r="AC14" s="3"/>
      <c r="AD14" s="3"/>
      <c r="AE14" s="3"/>
      <c r="AF14" s="3" t="s">
        <v>2</v>
      </c>
      <c r="AG14" s="4"/>
      <c r="AH14" s="4" t="s">
        <v>2</v>
      </c>
      <c r="AI14" s="4"/>
      <c r="AJ14" s="3"/>
      <c r="AK14" s="3">
        <v>11</v>
      </c>
      <c r="AL14" s="3" t="s">
        <v>427</v>
      </c>
      <c r="AM14" s="3" t="s">
        <v>427</v>
      </c>
      <c r="AN14" s="3">
        <v>2019</v>
      </c>
      <c r="AO14" s="3" t="s">
        <v>427</v>
      </c>
      <c r="AP14" s="3">
        <v>4</v>
      </c>
      <c r="AQ14" s="3" t="s">
        <v>1157</v>
      </c>
      <c r="AR14" s="3" t="s">
        <v>1158</v>
      </c>
      <c r="AS14" s="3" t="s">
        <v>494</v>
      </c>
      <c r="AT14" s="3" t="s">
        <v>427</v>
      </c>
      <c r="AU14" s="3" t="s">
        <v>607</v>
      </c>
      <c r="AV14" s="1"/>
      <c r="AW14" s="1"/>
      <c r="AX14" s="1"/>
    </row>
    <row r="15" spans="1:50" ht="21.75" customHeight="1" x14ac:dyDescent="0.2">
      <c r="A15" s="251"/>
      <c r="B15" s="252"/>
      <c r="C15" s="5">
        <v>12</v>
      </c>
      <c r="D15" s="8" t="s">
        <v>127</v>
      </c>
      <c r="E15" s="36">
        <v>1</v>
      </c>
      <c r="F15" s="3" t="s">
        <v>2</v>
      </c>
      <c r="G15" s="3"/>
      <c r="H15" s="3" t="s">
        <v>2</v>
      </c>
      <c r="I15" s="3"/>
      <c r="J15" s="3"/>
      <c r="K15" s="3" t="s">
        <v>494</v>
      </c>
      <c r="L15" s="3"/>
      <c r="M15" s="3" t="s">
        <v>2</v>
      </c>
      <c r="N15" s="3"/>
      <c r="O15" s="3"/>
      <c r="P15" s="3"/>
      <c r="Q15" s="3"/>
      <c r="R15" s="3"/>
      <c r="S15" s="3"/>
      <c r="T15" s="3"/>
      <c r="U15" s="3"/>
      <c r="V15" s="3" t="s">
        <v>2</v>
      </c>
      <c r="W15" s="3" t="s">
        <v>2</v>
      </c>
      <c r="X15" s="3"/>
      <c r="Y15" s="3"/>
      <c r="Z15" s="3" t="s">
        <v>2</v>
      </c>
      <c r="AA15" s="3"/>
      <c r="AB15" s="3" t="s">
        <v>2</v>
      </c>
      <c r="AC15" s="3"/>
      <c r="AD15" s="3" t="s">
        <v>768</v>
      </c>
      <c r="AE15" s="3"/>
      <c r="AF15" s="3" t="s">
        <v>2</v>
      </c>
      <c r="AG15" s="4"/>
      <c r="AH15" s="4" t="s">
        <v>2</v>
      </c>
      <c r="AI15" s="4"/>
      <c r="AJ15" s="3"/>
      <c r="AK15" s="3">
        <v>44</v>
      </c>
      <c r="AL15" s="3" t="s">
        <v>427</v>
      </c>
      <c r="AM15" s="3" t="s">
        <v>427</v>
      </c>
      <c r="AN15" s="3" t="s">
        <v>458</v>
      </c>
      <c r="AO15" s="3" t="s">
        <v>427</v>
      </c>
      <c r="AP15" s="3">
        <v>4</v>
      </c>
      <c r="AQ15" s="3" t="s">
        <v>430</v>
      </c>
      <c r="AR15" s="3" t="s">
        <v>2</v>
      </c>
      <c r="AS15" s="3" t="s">
        <v>2</v>
      </c>
      <c r="AT15" s="3" t="s">
        <v>1159</v>
      </c>
      <c r="AU15" s="3" t="s">
        <v>607</v>
      </c>
      <c r="AV15" s="1"/>
      <c r="AW15" s="1"/>
      <c r="AX15" s="1"/>
    </row>
    <row r="16" spans="1:50" ht="21.75" customHeight="1" x14ac:dyDescent="0.2">
      <c r="A16" s="251"/>
      <c r="B16" s="252"/>
      <c r="C16" s="5">
        <v>13</v>
      </c>
      <c r="D16" s="8" t="s">
        <v>128</v>
      </c>
      <c r="E16" s="150">
        <v>0.97499999999999998</v>
      </c>
      <c r="F16" s="3" t="s">
        <v>2</v>
      </c>
      <c r="G16" s="3"/>
      <c r="H16" s="3" t="s">
        <v>2</v>
      </c>
      <c r="I16" s="3"/>
      <c r="J16" s="3"/>
      <c r="K16" s="3" t="s">
        <v>494</v>
      </c>
      <c r="L16" s="3"/>
      <c r="M16" s="3" t="s">
        <v>2</v>
      </c>
      <c r="N16" s="3"/>
      <c r="O16" s="3"/>
      <c r="P16" s="3"/>
      <c r="Q16" s="3"/>
      <c r="R16" s="3"/>
      <c r="S16" s="3"/>
      <c r="T16" s="3"/>
      <c r="U16" s="3"/>
      <c r="V16" s="3" t="s">
        <v>2</v>
      </c>
      <c r="W16" s="3" t="s">
        <v>2</v>
      </c>
      <c r="X16" s="3"/>
      <c r="Y16" s="3"/>
      <c r="Z16" s="3" t="s">
        <v>2</v>
      </c>
      <c r="AA16" s="3"/>
      <c r="AB16" s="3" t="s">
        <v>2</v>
      </c>
      <c r="AC16" s="3"/>
      <c r="AD16" s="3" t="s">
        <v>654</v>
      </c>
      <c r="AE16" s="3"/>
      <c r="AF16" s="3" t="s">
        <v>2</v>
      </c>
      <c r="AG16" s="4"/>
      <c r="AH16" s="4" t="s">
        <v>2</v>
      </c>
      <c r="AI16" s="4"/>
      <c r="AJ16" s="3" t="s">
        <v>1160</v>
      </c>
      <c r="AK16" s="3">
        <v>14</v>
      </c>
      <c r="AL16" s="3" t="s">
        <v>2</v>
      </c>
      <c r="AM16" s="3" t="s">
        <v>2</v>
      </c>
      <c r="AN16" s="3" t="s">
        <v>1161</v>
      </c>
      <c r="AO16" s="3" t="s">
        <v>427</v>
      </c>
      <c r="AP16" s="3">
        <v>2</v>
      </c>
      <c r="AQ16" s="3" t="s">
        <v>1162</v>
      </c>
      <c r="AR16" s="3" t="s">
        <v>1163</v>
      </c>
      <c r="AS16" s="3" t="s">
        <v>1164</v>
      </c>
      <c r="AT16" s="3" t="s">
        <v>427</v>
      </c>
      <c r="AU16" s="3" t="s">
        <v>607</v>
      </c>
      <c r="AV16" s="1"/>
      <c r="AW16" s="1"/>
      <c r="AX16" s="1"/>
    </row>
    <row r="17" spans="1:47" ht="12.75" x14ac:dyDescent="0.2">
      <c r="A17" s="157"/>
      <c r="B17" s="157"/>
      <c r="C17" s="78"/>
      <c r="D17" s="92"/>
      <c r="E17" s="92">
        <f>SUM(E4:E16)</f>
        <v>12.904999999999999</v>
      </c>
      <c r="F17" s="92">
        <f>COUNTIF(F4:F16,"да")</f>
        <v>13</v>
      </c>
      <c r="G17" s="92">
        <f t="shared" ref="G17:AU17" si="0">COUNTIF(G4:G16,"да")</f>
        <v>0</v>
      </c>
      <c r="H17" s="92">
        <f t="shared" si="0"/>
        <v>13</v>
      </c>
      <c r="I17" s="92">
        <f t="shared" si="0"/>
        <v>1</v>
      </c>
      <c r="J17" s="92">
        <f t="shared" si="0"/>
        <v>0</v>
      </c>
      <c r="K17" s="92">
        <f t="shared" si="0"/>
        <v>0</v>
      </c>
      <c r="L17" s="92">
        <f t="shared" si="0"/>
        <v>0</v>
      </c>
      <c r="M17" s="92">
        <f t="shared" si="0"/>
        <v>12</v>
      </c>
      <c r="N17" s="92">
        <f t="shared" si="0"/>
        <v>0</v>
      </c>
      <c r="O17" s="92">
        <f t="shared" si="0"/>
        <v>1</v>
      </c>
      <c r="P17" s="92">
        <f t="shared" si="0"/>
        <v>1</v>
      </c>
      <c r="Q17" s="92">
        <f t="shared" si="0"/>
        <v>1</v>
      </c>
      <c r="R17" s="92">
        <f t="shared" si="0"/>
        <v>0</v>
      </c>
      <c r="S17" s="92">
        <f t="shared" si="0"/>
        <v>0</v>
      </c>
      <c r="T17" s="92">
        <f t="shared" si="0"/>
        <v>0</v>
      </c>
      <c r="U17" s="92">
        <f t="shared" si="0"/>
        <v>0</v>
      </c>
      <c r="V17" s="92">
        <f t="shared" si="0"/>
        <v>10</v>
      </c>
      <c r="W17" s="92">
        <f t="shared" si="0"/>
        <v>12</v>
      </c>
      <c r="X17" s="92">
        <f t="shared" si="0"/>
        <v>0</v>
      </c>
      <c r="Y17" s="92">
        <f t="shared" si="0"/>
        <v>1</v>
      </c>
      <c r="Z17" s="92">
        <f t="shared" si="0"/>
        <v>13</v>
      </c>
      <c r="AA17" s="92">
        <f t="shared" si="0"/>
        <v>0</v>
      </c>
      <c r="AB17" s="92">
        <f t="shared" si="0"/>
        <v>13</v>
      </c>
      <c r="AC17" s="92">
        <f t="shared" si="0"/>
        <v>0</v>
      </c>
      <c r="AD17" s="92">
        <f t="shared" si="0"/>
        <v>0</v>
      </c>
      <c r="AE17" s="92">
        <f t="shared" si="0"/>
        <v>0</v>
      </c>
      <c r="AF17" s="92">
        <f t="shared" si="0"/>
        <v>11</v>
      </c>
      <c r="AG17" s="95">
        <f t="shared" si="0"/>
        <v>3</v>
      </c>
      <c r="AH17" s="95">
        <v>8</v>
      </c>
      <c r="AI17" s="95">
        <f t="shared" si="0"/>
        <v>0</v>
      </c>
      <c r="AJ17" s="92">
        <f t="shared" si="0"/>
        <v>0</v>
      </c>
      <c r="AK17" s="92">
        <f t="shared" si="0"/>
        <v>0</v>
      </c>
      <c r="AL17" s="92">
        <f t="shared" si="0"/>
        <v>5</v>
      </c>
      <c r="AM17" s="92">
        <f t="shared" si="0"/>
        <v>7</v>
      </c>
      <c r="AN17" s="92">
        <f t="shared" si="0"/>
        <v>0</v>
      </c>
      <c r="AO17" s="92">
        <v>1</v>
      </c>
      <c r="AP17" s="92">
        <f t="shared" si="0"/>
        <v>0</v>
      </c>
      <c r="AQ17" s="92">
        <f t="shared" si="0"/>
        <v>0</v>
      </c>
      <c r="AR17" s="92">
        <v>100</v>
      </c>
      <c r="AS17" s="92">
        <v>100</v>
      </c>
      <c r="AT17" s="92">
        <v>2</v>
      </c>
      <c r="AU17" s="92">
        <f t="shared" si="0"/>
        <v>0</v>
      </c>
    </row>
    <row r="18" spans="1:47" ht="12.75" x14ac:dyDescent="0.2">
      <c r="A18" s="157"/>
      <c r="B18" s="157"/>
      <c r="C18" s="78"/>
      <c r="D18" s="92"/>
      <c r="E18" s="92">
        <f>E17/13*100</f>
        <v>99.269230769230759</v>
      </c>
      <c r="F18" s="92">
        <f>F17/13*100</f>
        <v>100</v>
      </c>
      <c r="G18" s="92">
        <f t="shared" ref="G18:AT18" si="1">G17/13*100</f>
        <v>0</v>
      </c>
      <c r="H18" s="92">
        <f t="shared" si="1"/>
        <v>100</v>
      </c>
      <c r="I18" s="92">
        <f t="shared" si="1"/>
        <v>7.6923076923076925</v>
      </c>
      <c r="J18" s="92">
        <f t="shared" si="1"/>
        <v>0</v>
      </c>
      <c r="K18" s="92">
        <f t="shared" si="1"/>
        <v>0</v>
      </c>
      <c r="L18" s="92">
        <f t="shared" si="1"/>
        <v>0</v>
      </c>
      <c r="M18" s="92">
        <f t="shared" si="1"/>
        <v>92.307692307692307</v>
      </c>
      <c r="N18" s="92">
        <f t="shared" si="1"/>
        <v>0</v>
      </c>
      <c r="O18" s="92">
        <f t="shared" si="1"/>
        <v>7.6923076923076925</v>
      </c>
      <c r="P18" s="92">
        <f t="shared" si="1"/>
        <v>7.6923076923076925</v>
      </c>
      <c r="Q18" s="92">
        <f t="shared" si="1"/>
        <v>7.6923076923076925</v>
      </c>
      <c r="R18" s="92">
        <f t="shared" si="1"/>
        <v>0</v>
      </c>
      <c r="S18" s="92">
        <f t="shared" si="1"/>
        <v>0</v>
      </c>
      <c r="T18" s="92">
        <f t="shared" si="1"/>
        <v>0</v>
      </c>
      <c r="U18" s="92">
        <f t="shared" si="1"/>
        <v>0</v>
      </c>
      <c r="V18" s="92">
        <f t="shared" si="1"/>
        <v>76.923076923076934</v>
      </c>
      <c r="W18" s="92">
        <f t="shared" si="1"/>
        <v>92.307692307692307</v>
      </c>
      <c r="X18" s="92">
        <f t="shared" si="1"/>
        <v>0</v>
      </c>
      <c r="Y18" s="92">
        <f t="shared" si="1"/>
        <v>7.6923076923076925</v>
      </c>
      <c r="Z18" s="92">
        <f t="shared" si="1"/>
        <v>100</v>
      </c>
      <c r="AA18" s="92">
        <f t="shared" si="1"/>
        <v>0</v>
      </c>
      <c r="AB18" s="92">
        <f t="shared" si="1"/>
        <v>100</v>
      </c>
      <c r="AC18" s="92">
        <f t="shared" si="1"/>
        <v>0</v>
      </c>
      <c r="AD18" s="112" t="s">
        <v>1267</v>
      </c>
      <c r="AE18" s="134" t="s">
        <v>1268</v>
      </c>
      <c r="AF18" s="92">
        <f t="shared" si="1"/>
        <v>84.615384615384613</v>
      </c>
      <c r="AG18" s="95">
        <f t="shared" si="1"/>
        <v>23.076923076923077</v>
      </c>
      <c r="AH18" s="95">
        <f t="shared" si="1"/>
        <v>61.53846153846154</v>
      </c>
      <c r="AI18" s="95">
        <f t="shared" si="1"/>
        <v>0</v>
      </c>
      <c r="AJ18" s="70" t="s">
        <v>1269</v>
      </c>
      <c r="AK18" s="92">
        <f>SUM(AK4:AK16)</f>
        <v>966</v>
      </c>
      <c r="AL18" s="92">
        <f t="shared" si="1"/>
        <v>38.461538461538467</v>
      </c>
      <c r="AM18" s="92">
        <f t="shared" si="1"/>
        <v>53.846153846153847</v>
      </c>
      <c r="AN18" s="112" t="s">
        <v>1270</v>
      </c>
      <c r="AO18" s="92">
        <f t="shared" si="1"/>
        <v>7.6923076923076925</v>
      </c>
      <c r="AP18" s="92">
        <f>SUM(AP4:AP16)</f>
        <v>70</v>
      </c>
      <c r="AQ18" s="112" t="s">
        <v>1271</v>
      </c>
      <c r="AR18" s="70" t="s">
        <v>1272</v>
      </c>
      <c r="AS18" s="112" t="s">
        <v>1273</v>
      </c>
      <c r="AT18" s="92">
        <f t="shared" si="1"/>
        <v>15.384615384615385</v>
      </c>
      <c r="AU18" s="92" t="s">
        <v>1274</v>
      </c>
    </row>
    <row r="32" spans="1:47" ht="12.75" x14ac:dyDescent="0.2">
      <c r="AO32" s="3"/>
    </row>
  </sheetData>
  <mergeCells count="37">
    <mergeCell ref="A4:A16"/>
    <mergeCell ref="B4:B16"/>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AX37"/>
  <sheetViews>
    <sheetView workbookViewId="0">
      <pane xSplit="4" ySplit="3" topLeftCell="E13" activePane="bottomRight" state="frozen"/>
      <selection pane="topRight" activeCell="E1" sqref="E1"/>
      <selection pane="bottomLeft" activeCell="A4" sqref="A4"/>
      <selection pane="bottomRight" activeCell="J34" sqref="J34"/>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8.28515625" style="2" customWidth="1"/>
    <col min="12" max="12" width="9.5703125" style="7" customWidth="1"/>
    <col min="13" max="15" width="9.140625" style="2"/>
    <col min="16" max="21" width="5.140625" style="2" customWidth="1"/>
    <col min="22" max="22" width="20.85546875" style="2" customWidth="1"/>
    <col min="23" max="24" width="5.140625" style="2" customWidth="1"/>
    <col min="25" max="29" width="9.140625" style="2"/>
    <col min="30" max="30" width="9.140625" style="7"/>
    <col min="31" max="31" width="9.140625" style="7" customWidth="1"/>
    <col min="32" max="32" width="9.140625" style="2"/>
    <col min="33" max="36" width="9.140625" style="7"/>
    <col min="37" max="39" width="9.140625" style="2"/>
    <col min="40" max="40" width="9.140625" style="7"/>
    <col min="41" max="42" width="9.140625" style="2"/>
    <col min="43" max="45" width="9.140625" style="7"/>
    <col min="46" max="46" width="9.140625" style="2"/>
    <col min="47" max="47" width="9.140625" style="7"/>
    <col min="48" max="50" width="9.140625" style="2"/>
    <col min="51" max="16384" width="9.140625" style="1"/>
  </cols>
  <sheetData>
    <row r="1" spans="1:50" s="17" customFormat="1" ht="45.75" customHeight="1" x14ac:dyDescent="0.25">
      <c r="A1" s="250"/>
      <c r="B1" s="250"/>
      <c r="C1" s="250"/>
      <c r="D1" s="250"/>
      <c r="E1" s="31">
        <v>1</v>
      </c>
      <c r="F1" s="235">
        <v>2</v>
      </c>
      <c r="G1" s="235"/>
      <c r="H1" s="235">
        <v>3</v>
      </c>
      <c r="I1" s="235"/>
      <c r="J1" s="235"/>
      <c r="K1" s="31">
        <v>4</v>
      </c>
      <c r="L1" s="30"/>
      <c r="M1" s="235">
        <v>5</v>
      </c>
      <c r="N1" s="235"/>
      <c r="O1" s="235"/>
      <c r="P1" s="235">
        <v>6</v>
      </c>
      <c r="Q1" s="235"/>
      <c r="R1" s="235"/>
      <c r="S1" s="235"/>
      <c r="T1" s="235"/>
      <c r="U1" s="235"/>
      <c r="V1" s="235"/>
      <c r="W1" s="235">
        <v>7</v>
      </c>
      <c r="X1" s="235"/>
      <c r="Y1" s="235"/>
      <c r="Z1" s="235">
        <v>8</v>
      </c>
      <c r="AA1" s="235"/>
      <c r="AB1" s="235">
        <v>9</v>
      </c>
      <c r="AC1" s="235"/>
      <c r="AD1" s="30">
        <v>10</v>
      </c>
      <c r="AE1" s="30">
        <v>11</v>
      </c>
      <c r="AF1" s="31">
        <v>12</v>
      </c>
      <c r="AG1" s="239">
        <v>13</v>
      </c>
      <c r="AH1" s="239"/>
      <c r="AI1" s="239"/>
      <c r="AJ1" s="35">
        <v>14</v>
      </c>
      <c r="AK1" s="15">
        <v>15</v>
      </c>
      <c r="AL1" s="15">
        <v>16</v>
      </c>
      <c r="AM1" s="15">
        <v>17</v>
      </c>
      <c r="AN1" s="35">
        <v>18</v>
      </c>
      <c r="AO1" s="15">
        <v>19</v>
      </c>
      <c r="AP1" s="15">
        <v>20</v>
      </c>
      <c r="AQ1" s="35">
        <v>21</v>
      </c>
      <c r="AR1" s="35">
        <v>22</v>
      </c>
      <c r="AS1" s="35">
        <v>23</v>
      </c>
      <c r="AT1" s="15">
        <v>24</v>
      </c>
      <c r="AU1" s="35">
        <v>25</v>
      </c>
      <c r="AV1" s="16"/>
      <c r="AW1" s="16"/>
      <c r="AX1" s="16"/>
    </row>
    <row r="2" spans="1:50" ht="84.75" customHeight="1" x14ac:dyDescent="0.2">
      <c r="A2" s="250"/>
      <c r="B2" s="250"/>
      <c r="C2" s="250"/>
      <c r="D2" s="250"/>
      <c r="E2" s="241" t="s">
        <v>0</v>
      </c>
      <c r="F2" s="234" t="s">
        <v>1</v>
      </c>
      <c r="G2" s="234"/>
      <c r="H2" s="233" t="s">
        <v>3</v>
      </c>
      <c r="I2" s="233"/>
      <c r="J2" s="233"/>
      <c r="K2" s="32" t="s">
        <v>6</v>
      </c>
      <c r="L2" s="32"/>
      <c r="M2" s="233" t="s">
        <v>8</v>
      </c>
      <c r="N2" s="233"/>
      <c r="O2" s="233"/>
      <c r="P2" s="234" t="s">
        <v>10</v>
      </c>
      <c r="Q2" s="234"/>
      <c r="R2" s="234"/>
      <c r="S2" s="234"/>
      <c r="T2" s="234"/>
      <c r="U2" s="234"/>
      <c r="V2" s="234"/>
      <c r="W2" s="233" t="s">
        <v>16</v>
      </c>
      <c r="X2" s="233"/>
      <c r="Y2" s="233"/>
      <c r="Z2" s="234" t="s">
        <v>18</v>
      </c>
      <c r="AA2" s="234"/>
      <c r="AB2" s="233" t="s">
        <v>19</v>
      </c>
      <c r="AC2" s="233"/>
      <c r="AD2" s="25" t="s">
        <v>421</v>
      </c>
      <c r="AE2" s="27" t="s">
        <v>422</v>
      </c>
      <c r="AF2" s="243" t="s">
        <v>20</v>
      </c>
      <c r="AG2" s="233" t="s">
        <v>21</v>
      </c>
      <c r="AH2" s="233"/>
      <c r="AI2" s="233"/>
      <c r="AJ2" s="23" t="s">
        <v>24</v>
      </c>
      <c r="AK2" s="237" t="s">
        <v>25</v>
      </c>
      <c r="AL2" s="238" t="s">
        <v>26</v>
      </c>
      <c r="AM2" s="237" t="s">
        <v>27</v>
      </c>
      <c r="AN2" s="23" t="s">
        <v>28</v>
      </c>
      <c r="AO2" s="237" t="s">
        <v>29</v>
      </c>
      <c r="AP2" s="238" t="s">
        <v>30</v>
      </c>
      <c r="AQ2" s="21" t="s">
        <v>31</v>
      </c>
      <c r="AR2" s="238" t="s">
        <v>32</v>
      </c>
      <c r="AS2" s="21" t="s">
        <v>33</v>
      </c>
      <c r="AT2" s="238" t="s">
        <v>34</v>
      </c>
      <c r="AU2" s="21" t="s">
        <v>35</v>
      </c>
    </row>
    <row r="3" spans="1:50" ht="90" hidden="1"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6"/>
      <c r="AE3" s="28"/>
      <c r="AF3" s="249"/>
      <c r="AG3" s="19" t="s">
        <v>22</v>
      </c>
      <c r="AH3" s="19" t="s">
        <v>42</v>
      </c>
      <c r="AI3" s="19" t="s">
        <v>23</v>
      </c>
      <c r="AJ3" s="24"/>
      <c r="AK3" s="244"/>
      <c r="AL3" s="247"/>
      <c r="AM3" s="244"/>
      <c r="AN3" s="24"/>
      <c r="AO3" s="244"/>
      <c r="AP3" s="247"/>
      <c r="AQ3" s="22"/>
      <c r="AR3" s="247"/>
      <c r="AS3" s="22"/>
      <c r="AT3" s="247"/>
      <c r="AU3" s="22"/>
    </row>
    <row r="4" spans="1:50" ht="17.25" customHeight="1" x14ac:dyDescent="0.2">
      <c r="A4" s="29" t="s">
        <v>129</v>
      </c>
      <c r="B4" s="253" t="s">
        <v>130</v>
      </c>
      <c r="C4" s="5">
        <v>1</v>
      </c>
      <c r="D4" s="8" t="s">
        <v>131</v>
      </c>
      <c r="E4" s="36">
        <v>1</v>
      </c>
      <c r="F4" s="3" t="s">
        <v>2</v>
      </c>
      <c r="G4" s="3"/>
      <c r="H4" s="3" t="s">
        <v>2</v>
      </c>
      <c r="I4" s="3"/>
      <c r="J4" s="3"/>
      <c r="K4" s="3" t="s">
        <v>2</v>
      </c>
      <c r="L4" s="4"/>
      <c r="M4" s="3" t="s">
        <v>2</v>
      </c>
      <c r="N4" s="3"/>
      <c r="O4" s="3"/>
      <c r="P4" s="3"/>
      <c r="Q4" s="3"/>
      <c r="R4" s="3"/>
      <c r="S4" s="3"/>
      <c r="T4" s="3"/>
      <c r="U4" s="3"/>
      <c r="V4" s="3" t="s">
        <v>2</v>
      </c>
      <c r="W4" s="3" t="s">
        <v>2</v>
      </c>
      <c r="X4" s="3"/>
      <c r="Y4" s="3"/>
      <c r="Z4" s="3" t="s">
        <v>2</v>
      </c>
      <c r="AA4" s="3"/>
      <c r="AB4" s="3" t="s">
        <v>2</v>
      </c>
      <c r="AC4" s="3"/>
      <c r="AD4" s="4" t="s">
        <v>425</v>
      </c>
      <c r="AE4" s="4" t="s">
        <v>426</v>
      </c>
      <c r="AF4" s="3" t="s">
        <v>427</v>
      </c>
      <c r="AG4" s="4" t="s">
        <v>2</v>
      </c>
      <c r="AH4" s="4"/>
      <c r="AI4" s="4"/>
      <c r="AJ4" s="4" t="s">
        <v>428</v>
      </c>
      <c r="AK4" s="3">
        <v>56</v>
      </c>
      <c r="AL4" s="3" t="s">
        <v>427</v>
      </c>
      <c r="AM4" s="3" t="s">
        <v>427</v>
      </c>
      <c r="AN4" s="4" t="s">
        <v>429</v>
      </c>
      <c r="AO4" s="3" t="s">
        <v>427</v>
      </c>
      <c r="AP4" s="3">
        <v>3</v>
      </c>
      <c r="AQ4" s="4" t="s">
        <v>430</v>
      </c>
      <c r="AR4" s="4" t="s">
        <v>431</v>
      </c>
      <c r="AS4" s="4" t="s">
        <v>432</v>
      </c>
      <c r="AT4" s="3" t="s">
        <v>427</v>
      </c>
      <c r="AU4" s="4" t="s">
        <v>433</v>
      </c>
      <c r="AV4" s="1"/>
      <c r="AW4" s="1"/>
      <c r="AX4" s="1"/>
    </row>
    <row r="5" spans="1:50" ht="17.25" customHeight="1" x14ac:dyDescent="0.2">
      <c r="A5" s="29"/>
      <c r="B5" s="254"/>
      <c r="C5" s="5">
        <v>2</v>
      </c>
      <c r="D5" s="8" t="s">
        <v>132</v>
      </c>
      <c r="E5" s="36">
        <v>0.8</v>
      </c>
      <c r="F5" s="3" t="s">
        <v>2</v>
      </c>
      <c r="G5" s="3"/>
      <c r="H5" s="3" t="s">
        <v>2</v>
      </c>
      <c r="I5" s="3"/>
      <c r="J5" s="3"/>
      <c r="K5" s="3" t="s">
        <v>2</v>
      </c>
      <c r="L5" s="4"/>
      <c r="M5" s="3" t="s">
        <v>2</v>
      </c>
      <c r="N5" s="3"/>
      <c r="O5" s="3"/>
      <c r="P5" s="3"/>
      <c r="Q5" s="3"/>
      <c r="R5" s="3"/>
      <c r="S5" s="3"/>
      <c r="T5" s="3"/>
      <c r="U5" s="3"/>
      <c r="V5" s="3" t="s">
        <v>2</v>
      </c>
      <c r="W5" s="3" t="s">
        <v>2</v>
      </c>
      <c r="X5" s="3"/>
      <c r="Y5" s="3"/>
      <c r="Z5" s="3" t="s">
        <v>2</v>
      </c>
      <c r="AA5" s="3"/>
      <c r="AB5" s="3" t="s">
        <v>2</v>
      </c>
      <c r="AC5" s="3"/>
      <c r="AD5" s="4" t="s">
        <v>434</v>
      </c>
      <c r="AE5" s="4" t="s">
        <v>435</v>
      </c>
      <c r="AF5" s="3" t="s">
        <v>436</v>
      </c>
      <c r="AG5" s="4"/>
      <c r="AH5" s="4" t="s">
        <v>2</v>
      </c>
      <c r="AI5" s="4"/>
      <c r="AJ5" s="4"/>
      <c r="AK5" s="3">
        <v>84</v>
      </c>
      <c r="AL5" s="3" t="s">
        <v>427</v>
      </c>
      <c r="AM5" s="3">
        <v>4</v>
      </c>
      <c r="AN5" s="4" t="s">
        <v>437</v>
      </c>
      <c r="AO5" s="3" t="s">
        <v>427</v>
      </c>
      <c r="AP5" s="3">
        <v>4</v>
      </c>
      <c r="AQ5" s="4" t="s">
        <v>430</v>
      </c>
      <c r="AR5" s="4" t="s">
        <v>438</v>
      </c>
      <c r="AS5" s="4" t="s">
        <v>439</v>
      </c>
      <c r="AT5" s="3" t="s">
        <v>427</v>
      </c>
      <c r="AU5" s="4" t="s">
        <v>440</v>
      </c>
      <c r="AV5" s="1"/>
      <c r="AW5" s="1"/>
      <c r="AX5" s="1"/>
    </row>
    <row r="6" spans="1:50" s="43" customFormat="1" ht="17.25" customHeight="1" x14ac:dyDescent="0.2">
      <c r="A6" s="37"/>
      <c r="B6" s="254"/>
      <c r="C6" s="38">
        <v>3</v>
      </c>
      <c r="D6" s="39" t="s">
        <v>133</v>
      </c>
      <c r="E6" s="40">
        <v>1</v>
      </c>
      <c r="F6" s="41" t="s">
        <v>2</v>
      </c>
      <c r="G6" s="41"/>
      <c r="H6" s="41" t="s">
        <v>2</v>
      </c>
      <c r="I6" s="41"/>
      <c r="J6" s="41"/>
      <c r="K6" s="41" t="s">
        <v>2</v>
      </c>
      <c r="L6" s="42"/>
      <c r="M6" s="41" t="s">
        <v>2</v>
      </c>
      <c r="N6" s="41"/>
      <c r="O6" s="41"/>
      <c r="P6" s="41"/>
      <c r="Q6" s="41"/>
      <c r="R6" s="41"/>
      <c r="S6" s="41"/>
      <c r="T6" s="41" t="str">
        <f>+W7</f>
        <v>да</v>
      </c>
      <c r="U6" s="41"/>
      <c r="V6" s="41"/>
      <c r="W6" s="41" t="s">
        <v>2</v>
      </c>
      <c r="X6" s="41"/>
      <c r="Y6" s="41"/>
      <c r="Z6" s="41" t="s">
        <v>2</v>
      </c>
      <c r="AA6" s="41"/>
      <c r="AB6" s="41" t="s">
        <v>2</v>
      </c>
      <c r="AC6" s="41"/>
      <c r="AD6" s="42" t="s">
        <v>441</v>
      </c>
      <c r="AE6" s="42" t="s">
        <v>435</v>
      </c>
      <c r="AF6" s="41" t="s">
        <v>427</v>
      </c>
      <c r="AG6" s="42"/>
      <c r="AH6" s="42" t="s">
        <v>2</v>
      </c>
      <c r="AI6" s="42"/>
      <c r="AJ6" s="42" t="s">
        <v>442</v>
      </c>
      <c r="AK6" s="41">
        <v>44</v>
      </c>
      <c r="AL6" s="41" t="s">
        <v>427</v>
      </c>
      <c r="AM6" s="41" t="s">
        <v>2</v>
      </c>
      <c r="AN6" s="42" t="s">
        <v>443</v>
      </c>
      <c r="AO6" s="41" t="s">
        <v>427</v>
      </c>
      <c r="AP6" s="41">
        <v>3</v>
      </c>
      <c r="AQ6" s="42" t="s">
        <v>430</v>
      </c>
      <c r="AR6" s="42" t="s">
        <v>444</v>
      </c>
      <c r="AS6" s="42" t="s">
        <v>432</v>
      </c>
      <c r="AT6" s="41" t="s">
        <v>427</v>
      </c>
      <c r="AU6" s="42" t="s">
        <v>440</v>
      </c>
    </row>
    <row r="7" spans="1:50" s="43" customFormat="1" ht="17.25" customHeight="1" x14ac:dyDescent="0.2">
      <c r="A7" s="37"/>
      <c r="B7" s="254"/>
      <c r="C7" s="38">
        <v>4</v>
      </c>
      <c r="D7" s="39" t="s">
        <v>134</v>
      </c>
      <c r="E7" s="40">
        <v>1</v>
      </c>
      <c r="F7" s="41" t="s">
        <v>2</v>
      </c>
      <c r="G7" s="41"/>
      <c r="H7" s="41" t="s">
        <v>2</v>
      </c>
      <c r="I7" s="41"/>
      <c r="J7" s="41"/>
      <c r="K7" s="41" t="s">
        <v>2</v>
      </c>
      <c r="L7" s="42"/>
      <c r="M7" s="41" t="s">
        <v>2</v>
      </c>
      <c r="N7" s="41"/>
      <c r="O7" s="41"/>
      <c r="P7" s="41"/>
      <c r="Q7" s="41"/>
      <c r="R7" s="41"/>
      <c r="S7" s="41"/>
      <c r="T7" s="41"/>
      <c r="U7" s="41"/>
      <c r="V7" s="41" t="s">
        <v>2</v>
      </c>
      <c r="W7" s="41" t="s">
        <v>2</v>
      </c>
      <c r="X7" s="41"/>
      <c r="Y7" s="41"/>
      <c r="Z7" s="41" t="s">
        <v>2</v>
      </c>
      <c r="AA7" s="41"/>
      <c r="AB7" s="41" t="s">
        <v>2</v>
      </c>
      <c r="AC7" s="41"/>
      <c r="AD7" s="42" t="s">
        <v>445</v>
      </c>
      <c r="AE7" s="42"/>
      <c r="AF7" s="41" t="s">
        <v>427</v>
      </c>
      <c r="AG7" s="42"/>
      <c r="AH7" s="42" t="s">
        <v>2</v>
      </c>
      <c r="AI7" s="42"/>
      <c r="AJ7" s="42" t="s">
        <v>446</v>
      </c>
      <c r="AK7" s="41">
        <v>75</v>
      </c>
      <c r="AL7" s="41" t="s">
        <v>427</v>
      </c>
      <c r="AM7" s="41" t="s">
        <v>2</v>
      </c>
      <c r="AN7" s="42" t="s">
        <v>443</v>
      </c>
      <c r="AO7" s="41" t="s">
        <v>427</v>
      </c>
      <c r="AP7" s="41">
        <v>6</v>
      </c>
      <c r="AQ7" s="42" t="s">
        <v>430</v>
      </c>
      <c r="AR7" s="42" t="s">
        <v>447</v>
      </c>
      <c r="AS7" s="42" t="s">
        <v>432</v>
      </c>
      <c r="AT7" s="41" t="s">
        <v>427</v>
      </c>
      <c r="AU7" s="42" t="s">
        <v>440</v>
      </c>
    </row>
    <row r="8" spans="1:50" s="43" customFormat="1" ht="17.25" customHeight="1" x14ac:dyDescent="0.2">
      <c r="A8" s="37"/>
      <c r="B8" s="254"/>
      <c r="C8" s="38">
        <v>5</v>
      </c>
      <c r="D8" s="39" t="s">
        <v>135</v>
      </c>
      <c r="E8" s="40">
        <v>1</v>
      </c>
      <c r="F8" s="41" t="s">
        <v>2</v>
      </c>
      <c r="G8" s="41"/>
      <c r="H8" s="41" t="s">
        <v>2</v>
      </c>
      <c r="I8" s="41"/>
      <c r="J8" s="41"/>
      <c r="K8" s="41" t="s">
        <v>2</v>
      </c>
      <c r="L8" s="42"/>
      <c r="M8" s="41" t="s">
        <v>2</v>
      </c>
      <c r="N8" s="41"/>
      <c r="O8" s="41"/>
      <c r="P8" s="41"/>
      <c r="Q8" s="41"/>
      <c r="R8" s="41"/>
      <c r="S8" s="41"/>
      <c r="T8" s="41"/>
      <c r="U8" s="41"/>
      <c r="V8" s="41" t="s">
        <v>2</v>
      </c>
      <c r="W8" s="41" t="s">
        <v>2</v>
      </c>
      <c r="X8" s="41"/>
      <c r="Y8" s="41"/>
      <c r="Z8" s="41" t="s">
        <v>2</v>
      </c>
      <c r="AA8" s="41"/>
      <c r="AB8" s="41" t="s">
        <v>2</v>
      </c>
      <c r="AC8" s="41"/>
      <c r="AD8" s="42" t="s">
        <v>425</v>
      </c>
      <c r="AE8" s="42" t="s">
        <v>448</v>
      </c>
      <c r="AF8" s="41" t="s">
        <v>427</v>
      </c>
      <c r="AG8" s="42" t="s">
        <v>2</v>
      </c>
      <c r="AH8" s="42"/>
      <c r="AI8" s="42"/>
      <c r="AJ8" s="42"/>
      <c r="AK8" s="41">
        <v>59</v>
      </c>
      <c r="AL8" s="41" t="s">
        <v>2</v>
      </c>
      <c r="AM8" s="41" t="s">
        <v>427</v>
      </c>
      <c r="AN8" s="42" t="s">
        <v>437</v>
      </c>
      <c r="AO8" s="41" t="s">
        <v>427</v>
      </c>
      <c r="AP8" s="41">
        <v>6</v>
      </c>
      <c r="AQ8" s="42" t="s">
        <v>430</v>
      </c>
      <c r="AR8" s="42" t="s">
        <v>431</v>
      </c>
      <c r="AS8" s="42" t="s">
        <v>432</v>
      </c>
      <c r="AT8" s="41" t="s">
        <v>427</v>
      </c>
      <c r="AU8" s="42" t="s">
        <v>449</v>
      </c>
    </row>
    <row r="9" spans="1:50" s="43" customFormat="1" ht="17.25" customHeight="1" x14ac:dyDescent="0.2">
      <c r="A9" s="37"/>
      <c r="B9" s="254"/>
      <c r="C9" s="38">
        <v>6</v>
      </c>
      <c r="D9" s="39" t="s">
        <v>136</v>
      </c>
      <c r="E9" s="40">
        <v>1</v>
      </c>
      <c r="F9" s="41" t="s">
        <v>2</v>
      </c>
      <c r="G9" s="41"/>
      <c r="H9" s="41" t="s">
        <v>2</v>
      </c>
      <c r="I9" s="41"/>
      <c r="J9" s="41"/>
      <c r="K9" s="41" t="s">
        <v>2</v>
      </c>
      <c r="L9" s="42"/>
      <c r="M9" s="41" t="s">
        <v>2</v>
      </c>
      <c r="N9" s="41"/>
      <c r="O9" s="41"/>
      <c r="P9" s="41"/>
      <c r="Q9" s="41"/>
      <c r="R9" s="41" t="e">
        <f>+Y9да</f>
        <v>#NAME?</v>
      </c>
      <c r="S9" s="41"/>
      <c r="T9" s="41"/>
      <c r="U9" s="41"/>
      <c r="V9" s="41"/>
      <c r="W9" s="41"/>
      <c r="X9" s="41"/>
      <c r="Y9" s="41" t="s">
        <v>2</v>
      </c>
      <c r="Z9" s="41" t="s">
        <v>2</v>
      </c>
      <c r="AA9" s="41"/>
      <c r="AB9" s="41"/>
      <c r="AC9" s="41" t="s">
        <v>427</v>
      </c>
      <c r="AD9" s="42"/>
      <c r="AE9" s="42" t="s">
        <v>450</v>
      </c>
      <c r="AF9" s="41" t="s">
        <v>2</v>
      </c>
      <c r="AG9" s="42"/>
      <c r="AH9" s="42" t="s">
        <v>2</v>
      </c>
      <c r="AI9" s="42"/>
      <c r="AJ9" s="42" t="s">
        <v>451</v>
      </c>
      <c r="AK9" s="41">
        <v>25</v>
      </c>
      <c r="AL9" s="41" t="s">
        <v>2</v>
      </c>
      <c r="AM9" s="41" t="s">
        <v>427</v>
      </c>
      <c r="AN9" s="42" t="s">
        <v>452</v>
      </c>
      <c r="AO9" s="41" t="s">
        <v>427</v>
      </c>
      <c r="AP9" s="41">
        <v>2</v>
      </c>
      <c r="AQ9" s="42" t="s">
        <v>430</v>
      </c>
      <c r="AR9" s="42" t="s">
        <v>453</v>
      </c>
      <c r="AS9" s="42" t="s">
        <v>432</v>
      </c>
      <c r="AT9" s="41" t="s">
        <v>427</v>
      </c>
      <c r="AU9" s="42" t="s">
        <v>454</v>
      </c>
    </row>
    <row r="10" spans="1:50" s="43" customFormat="1" ht="17.25" customHeight="1" x14ac:dyDescent="0.2">
      <c r="A10" s="37"/>
      <c r="B10" s="254"/>
      <c r="C10" s="38">
        <v>7</v>
      </c>
      <c r="D10" s="39" t="s">
        <v>137</v>
      </c>
      <c r="E10" s="40">
        <v>1</v>
      </c>
      <c r="F10" s="41" t="s">
        <v>2</v>
      </c>
      <c r="G10" s="41"/>
      <c r="H10" s="41" t="s">
        <v>2</v>
      </c>
      <c r="I10" s="41"/>
      <c r="J10" s="41"/>
      <c r="K10" s="41"/>
      <c r="L10" s="42" t="s">
        <v>455</v>
      </c>
      <c r="M10" s="41" t="s">
        <v>2</v>
      </c>
      <c r="N10" s="41"/>
      <c r="O10" s="41"/>
      <c r="P10" s="41"/>
      <c r="Q10" s="41"/>
      <c r="R10" s="41"/>
      <c r="S10" s="41"/>
      <c r="T10" s="41"/>
      <c r="U10" s="41"/>
      <c r="V10" s="41" t="s">
        <v>2</v>
      </c>
      <c r="W10" s="41" t="s">
        <v>2</v>
      </c>
      <c r="X10" s="41"/>
      <c r="Y10" s="41"/>
      <c r="Z10" s="41" t="s">
        <v>2</v>
      </c>
      <c r="AA10" s="41"/>
      <c r="AB10" s="41" t="s">
        <v>2</v>
      </c>
      <c r="AC10" s="41"/>
      <c r="AD10" s="42" t="s">
        <v>456</v>
      </c>
      <c r="AE10" s="42" t="s">
        <v>448</v>
      </c>
      <c r="AF10" s="41" t="s">
        <v>2</v>
      </c>
      <c r="AG10" s="42"/>
      <c r="AH10" s="42" t="s">
        <v>2</v>
      </c>
      <c r="AI10" s="42"/>
      <c r="AJ10" s="42" t="s">
        <v>457</v>
      </c>
      <c r="AK10" s="41">
        <v>34</v>
      </c>
      <c r="AL10" s="41" t="s">
        <v>2</v>
      </c>
      <c r="AM10" s="41"/>
      <c r="AN10" s="42" t="s">
        <v>458</v>
      </c>
      <c r="AO10" s="41" t="s">
        <v>427</v>
      </c>
      <c r="AP10" s="41">
        <v>3</v>
      </c>
      <c r="AQ10" s="42" t="s">
        <v>459</v>
      </c>
      <c r="AR10" s="42" t="s">
        <v>460</v>
      </c>
      <c r="AS10" s="42" t="s">
        <v>432</v>
      </c>
      <c r="AT10" s="41" t="s">
        <v>427</v>
      </c>
      <c r="AU10" s="42" t="s">
        <v>461</v>
      </c>
    </row>
    <row r="11" spans="1:50" s="43" customFormat="1" ht="17.25" customHeight="1" x14ac:dyDescent="0.2">
      <c r="A11" s="37"/>
      <c r="B11" s="254"/>
      <c r="C11" s="38">
        <v>8</v>
      </c>
      <c r="D11" s="39" t="s">
        <v>138</v>
      </c>
      <c r="E11" s="40">
        <v>1</v>
      </c>
      <c r="F11" s="41" t="s">
        <v>2</v>
      </c>
      <c r="G11" s="41"/>
      <c r="H11" s="41" t="s">
        <v>2</v>
      </c>
      <c r="I11" s="41"/>
      <c r="J11" s="41"/>
      <c r="K11" s="41" t="s">
        <v>2</v>
      </c>
      <c r="L11" s="42"/>
      <c r="M11" s="41" t="s">
        <v>2</v>
      </c>
      <c r="N11" s="41"/>
      <c r="O11" s="41"/>
      <c r="P11" s="41"/>
      <c r="Q11" s="41"/>
      <c r="R11" s="41"/>
      <c r="S11" s="41"/>
      <c r="T11" s="41"/>
      <c r="U11" s="41"/>
      <c r="V11" s="41" t="s">
        <v>2</v>
      </c>
      <c r="W11" s="41" t="s">
        <v>2</v>
      </c>
      <c r="X11" s="41"/>
      <c r="Y11" s="41"/>
      <c r="Z11" s="41" t="s">
        <v>2</v>
      </c>
      <c r="AA11" s="41"/>
      <c r="AB11" s="41" t="s">
        <v>2</v>
      </c>
      <c r="AC11" s="41"/>
      <c r="AD11" s="42" t="s">
        <v>425</v>
      </c>
      <c r="AE11" s="42" t="s">
        <v>462</v>
      </c>
      <c r="AF11" s="41" t="s">
        <v>2</v>
      </c>
      <c r="AG11" s="42"/>
      <c r="AH11" s="42" t="s">
        <v>2</v>
      </c>
      <c r="AI11" s="42"/>
      <c r="AJ11" s="42" t="s">
        <v>451</v>
      </c>
      <c r="AK11" s="41">
        <v>48</v>
      </c>
      <c r="AL11" s="41" t="s">
        <v>427</v>
      </c>
      <c r="AM11" s="41" t="s">
        <v>2</v>
      </c>
      <c r="AN11" s="42" t="s">
        <v>463</v>
      </c>
      <c r="AO11" s="41" t="s">
        <v>427</v>
      </c>
      <c r="AP11" s="41">
        <v>5</v>
      </c>
      <c r="AQ11" s="42" t="s">
        <v>459</v>
      </c>
      <c r="AR11" s="42" t="s">
        <v>464</v>
      </c>
      <c r="AS11" s="42" t="s">
        <v>432</v>
      </c>
      <c r="AT11" s="41" t="s">
        <v>427</v>
      </c>
      <c r="AU11" s="42" t="s">
        <v>440</v>
      </c>
    </row>
    <row r="12" spans="1:50" s="43" customFormat="1" ht="17.25" customHeight="1" x14ac:dyDescent="0.2">
      <c r="A12" s="37"/>
      <c r="B12" s="254"/>
      <c r="C12" s="38">
        <v>9</v>
      </c>
      <c r="D12" s="39" t="s">
        <v>139</v>
      </c>
      <c r="E12" s="40">
        <v>0.99</v>
      </c>
      <c r="F12" s="41" t="s">
        <v>2</v>
      </c>
      <c r="G12" s="41"/>
      <c r="H12" s="41" t="s">
        <v>2</v>
      </c>
      <c r="I12" s="41"/>
      <c r="J12" s="41"/>
      <c r="K12" s="41" t="s">
        <v>2</v>
      </c>
      <c r="L12" s="42"/>
      <c r="M12" s="41" t="s">
        <v>2</v>
      </c>
      <c r="N12" s="41"/>
      <c r="O12" s="41"/>
      <c r="P12" s="41"/>
      <c r="Q12" s="41"/>
      <c r="R12" s="41"/>
      <c r="S12" s="41"/>
      <c r="T12" s="41" t="s">
        <v>2</v>
      </c>
      <c r="U12" s="41"/>
      <c r="V12" s="41"/>
      <c r="W12" s="41" t="s">
        <v>2</v>
      </c>
      <c r="X12" s="41"/>
      <c r="Y12" s="41"/>
      <c r="Z12" s="41" t="s">
        <v>2</v>
      </c>
      <c r="AA12" s="41"/>
      <c r="AB12" s="41" t="s">
        <v>2</v>
      </c>
      <c r="AC12" s="41"/>
      <c r="AD12" s="42" t="s">
        <v>465</v>
      </c>
      <c r="AE12" s="42" t="s">
        <v>466</v>
      </c>
      <c r="AF12" s="41" t="s">
        <v>2</v>
      </c>
      <c r="AG12" s="42"/>
      <c r="AH12" s="42" t="s">
        <v>2</v>
      </c>
      <c r="AI12" s="42"/>
      <c r="AJ12" s="42" t="s">
        <v>467</v>
      </c>
      <c r="AK12" s="41">
        <v>35</v>
      </c>
      <c r="AL12" s="41" t="s">
        <v>427</v>
      </c>
      <c r="AM12" s="41" t="s">
        <v>427</v>
      </c>
      <c r="AN12" s="42" t="s">
        <v>468</v>
      </c>
      <c r="AO12" s="41" t="s">
        <v>427</v>
      </c>
      <c r="AP12" s="41">
        <v>4</v>
      </c>
      <c r="AQ12" s="42" t="s">
        <v>469</v>
      </c>
      <c r="AR12" s="42" t="s">
        <v>2</v>
      </c>
      <c r="AS12" s="42" t="s">
        <v>432</v>
      </c>
      <c r="AT12" s="41" t="s">
        <v>427</v>
      </c>
      <c r="AU12" s="42" t="s">
        <v>440</v>
      </c>
    </row>
    <row r="13" spans="1:50" s="43" customFormat="1" ht="17.25" customHeight="1" x14ac:dyDescent="0.2">
      <c r="A13" s="37"/>
      <c r="B13" s="254"/>
      <c r="C13" s="38">
        <v>10</v>
      </c>
      <c r="D13" s="39" t="s">
        <v>140</v>
      </c>
      <c r="E13" s="40">
        <v>1</v>
      </c>
      <c r="F13" s="41" t="s">
        <v>2</v>
      </c>
      <c r="G13" s="41"/>
      <c r="H13" s="41" t="s">
        <v>2</v>
      </c>
      <c r="I13" s="41"/>
      <c r="J13" s="41"/>
      <c r="K13" s="41" t="s">
        <v>2</v>
      </c>
      <c r="L13" s="42"/>
      <c r="M13" s="41" t="s">
        <v>2</v>
      </c>
      <c r="N13" s="41"/>
      <c r="O13" s="41"/>
      <c r="P13" s="41"/>
      <c r="Q13" s="41"/>
      <c r="R13" s="41"/>
      <c r="S13" s="41"/>
      <c r="T13" s="41"/>
      <c r="U13" s="41"/>
      <c r="V13" s="41" t="s">
        <v>2</v>
      </c>
      <c r="W13" s="41" t="s">
        <v>2</v>
      </c>
      <c r="X13" s="41"/>
      <c r="Y13" s="41"/>
      <c r="Z13" s="41" t="s">
        <v>2</v>
      </c>
      <c r="AA13" s="41"/>
      <c r="AB13" s="41"/>
      <c r="AC13" s="42" t="s">
        <v>470</v>
      </c>
      <c r="AD13" s="42" t="s">
        <v>471</v>
      </c>
      <c r="AE13" s="42" t="s">
        <v>472</v>
      </c>
      <c r="AF13" s="41" t="s">
        <v>2</v>
      </c>
      <c r="AG13" s="42"/>
      <c r="AH13" s="42" t="s">
        <v>2</v>
      </c>
      <c r="AI13" s="42"/>
      <c r="AJ13" s="42" t="s">
        <v>473</v>
      </c>
      <c r="AK13" s="41">
        <v>42</v>
      </c>
      <c r="AL13" s="41" t="s">
        <v>2</v>
      </c>
      <c r="AM13" s="41" t="s">
        <v>2</v>
      </c>
      <c r="AN13" s="42" t="s">
        <v>474</v>
      </c>
      <c r="AO13" s="41" t="s">
        <v>427</v>
      </c>
      <c r="AP13" s="41">
        <v>7</v>
      </c>
      <c r="AQ13" s="42" t="s">
        <v>459</v>
      </c>
      <c r="AR13" s="42" t="s">
        <v>475</v>
      </c>
      <c r="AS13" s="42" t="s">
        <v>476</v>
      </c>
      <c r="AT13" s="41" t="s">
        <v>427</v>
      </c>
      <c r="AU13" s="42" t="s">
        <v>440</v>
      </c>
    </row>
    <row r="14" spans="1:50" s="43" customFormat="1" ht="17.25" customHeight="1" x14ac:dyDescent="0.2">
      <c r="A14" s="37"/>
      <c r="B14" s="254"/>
      <c r="C14" s="38">
        <v>11</v>
      </c>
      <c r="D14" s="39" t="s">
        <v>141</v>
      </c>
      <c r="E14" s="40">
        <v>1</v>
      </c>
      <c r="F14" s="41" t="s">
        <v>2</v>
      </c>
      <c r="G14" s="41"/>
      <c r="H14" s="41" t="s">
        <v>2</v>
      </c>
      <c r="I14" s="41"/>
      <c r="J14" s="41"/>
      <c r="K14" s="41" t="s">
        <v>2</v>
      </c>
      <c r="L14" s="42"/>
      <c r="M14" s="41" t="s">
        <v>2</v>
      </c>
      <c r="N14" s="41"/>
      <c r="O14" s="41"/>
      <c r="P14" s="41"/>
      <c r="Q14" s="41"/>
      <c r="R14" s="41"/>
      <c r="S14" s="41"/>
      <c r="T14" s="41"/>
      <c r="U14" s="41"/>
      <c r="V14" s="41" t="s">
        <v>2</v>
      </c>
      <c r="W14" s="41" t="s">
        <v>2</v>
      </c>
      <c r="X14" s="41"/>
      <c r="Y14" s="41"/>
      <c r="Z14" s="41" t="s">
        <v>2</v>
      </c>
      <c r="AA14" s="41"/>
      <c r="AB14" s="41" t="s">
        <v>2</v>
      </c>
      <c r="AC14" s="41"/>
      <c r="AD14" s="42" t="s">
        <v>477</v>
      </c>
      <c r="AE14" s="42" t="s">
        <v>448</v>
      </c>
      <c r="AF14" s="41"/>
      <c r="AG14" s="42" t="s">
        <v>2</v>
      </c>
      <c r="AH14" s="42"/>
      <c r="AI14" s="42"/>
      <c r="AJ14" s="42" t="s">
        <v>427</v>
      </c>
      <c r="AK14" s="41">
        <v>41</v>
      </c>
      <c r="AL14" s="41" t="s">
        <v>427</v>
      </c>
      <c r="AM14" s="41" t="s">
        <v>2</v>
      </c>
      <c r="AN14" s="42" t="s">
        <v>427</v>
      </c>
      <c r="AO14" s="41" t="s">
        <v>427</v>
      </c>
      <c r="AP14" s="41">
        <v>5</v>
      </c>
      <c r="AQ14" s="42" t="s">
        <v>478</v>
      </c>
      <c r="AR14" s="42" t="s">
        <v>2</v>
      </c>
      <c r="AS14" s="42" t="s">
        <v>479</v>
      </c>
      <c r="AT14" s="41" t="s">
        <v>427</v>
      </c>
      <c r="AU14" s="42" t="s">
        <v>440</v>
      </c>
    </row>
    <row r="15" spans="1:50" s="43" customFormat="1" ht="17.25" customHeight="1" x14ac:dyDescent="0.2">
      <c r="A15" s="37"/>
      <c r="B15" s="254"/>
      <c r="C15" s="38">
        <v>12</v>
      </c>
      <c r="D15" s="39" t="s">
        <v>142</v>
      </c>
      <c r="E15" s="40">
        <v>1</v>
      </c>
      <c r="F15" s="41" t="s">
        <v>2</v>
      </c>
      <c r="G15" s="41"/>
      <c r="H15" s="41" t="s">
        <v>2</v>
      </c>
      <c r="I15" s="41"/>
      <c r="J15" s="41"/>
      <c r="K15" s="41" t="s">
        <v>2</v>
      </c>
      <c r="L15" s="42"/>
      <c r="M15" s="41" t="s">
        <v>2</v>
      </c>
      <c r="N15" s="41"/>
      <c r="O15" s="41"/>
      <c r="P15" s="41"/>
      <c r="Q15" s="41"/>
      <c r="R15" s="41"/>
      <c r="S15" s="41"/>
      <c r="T15" s="41"/>
      <c r="U15" s="41"/>
      <c r="V15" s="41" t="s">
        <v>2</v>
      </c>
      <c r="W15" s="41" t="s">
        <v>2</v>
      </c>
      <c r="X15" s="41"/>
      <c r="Y15" s="41"/>
      <c r="Z15" s="41" t="s">
        <v>2</v>
      </c>
      <c r="AA15" s="41"/>
      <c r="AB15" s="41" t="s">
        <v>2</v>
      </c>
      <c r="AC15" s="41"/>
      <c r="AD15" s="42" t="s">
        <v>480</v>
      </c>
      <c r="AE15" s="42"/>
      <c r="AF15" s="41" t="s">
        <v>2</v>
      </c>
      <c r="AG15" s="42"/>
      <c r="AH15" s="42" t="s">
        <v>2</v>
      </c>
      <c r="AI15" s="42"/>
      <c r="AJ15" s="42" t="s">
        <v>481</v>
      </c>
      <c r="AK15" s="41">
        <v>56</v>
      </c>
      <c r="AL15" s="41" t="s">
        <v>2</v>
      </c>
      <c r="AM15" s="41" t="s">
        <v>427</v>
      </c>
      <c r="AN15" s="42" t="s">
        <v>482</v>
      </c>
      <c r="AO15" s="41" t="s">
        <v>427</v>
      </c>
      <c r="AP15" s="41">
        <v>4</v>
      </c>
      <c r="AQ15" s="42" t="s">
        <v>459</v>
      </c>
      <c r="AR15" s="42" t="s">
        <v>483</v>
      </c>
      <c r="AS15" s="42" t="s">
        <v>432</v>
      </c>
      <c r="AT15" s="41" t="s">
        <v>427</v>
      </c>
      <c r="AU15" s="42" t="s">
        <v>433</v>
      </c>
    </row>
    <row r="16" spans="1:50" s="48" customFormat="1" ht="17.25" customHeight="1" x14ac:dyDescent="0.2">
      <c r="A16" s="37"/>
      <c r="B16" s="254"/>
      <c r="C16" s="38">
        <v>13</v>
      </c>
      <c r="D16" s="39" t="s">
        <v>143</v>
      </c>
      <c r="E16" s="44">
        <v>0.8</v>
      </c>
      <c r="F16" s="45" t="s">
        <v>2</v>
      </c>
      <c r="G16" s="45"/>
      <c r="H16" s="45" t="s">
        <v>2</v>
      </c>
      <c r="I16" s="45"/>
      <c r="J16" s="45"/>
      <c r="K16" s="45" t="s">
        <v>2</v>
      </c>
      <c r="L16" s="42"/>
      <c r="M16" s="45" t="s">
        <v>2</v>
      </c>
      <c r="N16" s="45"/>
      <c r="O16" s="45"/>
      <c r="P16" s="45"/>
      <c r="Q16" s="45"/>
      <c r="R16" s="45" t="s">
        <v>2</v>
      </c>
      <c r="S16" s="45"/>
      <c r="T16" s="45"/>
      <c r="U16" s="45"/>
      <c r="V16" s="45"/>
      <c r="W16" s="45"/>
      <c r="X16" s="45"/>
      <c r="Y16" s="45" t="s">
        <v>2</v>
      </c>
      <c r="Z16" s="45" t="s">
        <v>2</v>
      </c>
      <c r="AA16" s="45"/>
      <c r="AB16" s="45" t="s">
        <v>2</v>
      </c>
      <c r="AC16" s="45"/>
      <c r="AD16" s="42"/>
      <c r="AE16" s="46" t="s">
        <v>484</v>
      </c>
      <c r="AF16" s="45" t="s">
        <v>2</v>
      </c>
      <c r="AG16" s="42"/>
      <c r="AH16" s="42"/>
      <c r="AI16" s="42"/>
      <c r="AJ16" s="42" t="s">
        <v>485</v>
      </c>
      <c r="AK16" s="45">
        <v>54</v>
      </c>
      <c r="AL16" s="45" t="s">
        <v>2</v>
      </c>
      <c r="AM16" s="45" t="s">
        <v>2</v>
      </c>
      <c r="AN16" s="47" t="s">
        <v>486</v>
      </c>
      <c r="AO16" s="45" t="s">
        <v>427</v>
      </c>
      <c r="AP16" s="45">
        <v>5</v>
      </c>
      <c r="AQ16" s="42" t="s">
        <v>487</v>
      </c>
      <c r="AR16" s="42" t="s">
        <v>488</v>
      </c>
      <c r="AS16" s="42" t="s">
        <v>2</v>
      </c>
      <c r="AT16" s="45" t="s">
        <v>427</v>
      </c>
      <c r="AU16" s="42" t="s">
        <v>440</v>
      </c>
    </row>
    <row r="17" spans="1:50" s="43" customFormat="1" ht="17.25" customHeight="1" x14ac:dyDescent="0.2">
      <c r="A17" s="37"/>
      <c r="B17" s="254"/>
      <c r="C17" s="38">
        <v>14</v>
      </c>
      <c r="D17" s="39" t="s">
        <v>144</v>
      </c>
      <c r="E17" s="40">
        <v>1</v>
      </c>
      <c r="F17" s="41" t="s">
        <v>2</v>
      </c>
      <c r="G17" s="41"/>
      <c r="H17" s="41" t="s">
        <v>2</v>
      </c>
      <c r="I17" s="41"/>
      <c r="J17" s="41"/>
      <c r="K17" s="41" t="s">
        <v>2</v>
      </c>
      <c r="L17" s="42"/>
      <c r="M17" s="41"/>
      <c r="N17" s="41"/>
      <c r="O17" s="41" t="s">
        <v>2</v>
      </c>
      <c r="P17" s="41" t="s">
        <v>2</v>
      </c>
      <c r="Q17" s="41"/>
      <c r="R17" s="41"/>
      <c r="S17" s="41"/>
      <c r="T17" s="41"/>
      <c r="U17" s="41"/>
      <c r="V17" s="41"/>
      <c r="W17" s="41" t="s">
        <v>2</v>
      </c>
      <c r="X17" s="41"/>
      <c r="Y17" s="41"/>
      <c r="Z17" s="41" t="s">
        <v>2</v>
      </c>
      <c r="AA17" s="41"/>
      <c r="AB17" s="41"/>
      <c r="AC17" s="41" t="s">
        <v>427</v>
      </c>
      <c r="AD17" s="42" t="s">
        <v>489</v>
      </c>
      <c r="AE17" s="42" t="s">
        <v>490</v>
      </c>
      <c r="AF17" s="41" t="s">
        <v>2</v>
      </c>
      <c r="AG17" s="42" t="s">
        <v>2</v>
      </c>
      <c r="AH17" s="42"/>
      <c r="AI17" s="42"/>
      <c r="AJ17" s="42" t="s">
        <v>491</v>
      </c>
      <c r="AK17" s="41">
        <v>229</v>
      </c>
      <c r="AL17" s="41" t="s">
        <v>2</v>
      </c>
      <c r="AM17" s="41" t="s">
        <v>427</v>
      </c>
      <c r="AN17" s="42" t="s">
        <v>492</v>
      </c>
      <c r="AO17" s="41" t="s">
        <v>427</v>
      </c>
      <c r="AP17" s="41">
        <v>8</v>
      </c>
      <c r="AQ17" s="42" t="s">
        <v>430</v>
      </c>
      <c r="AR17" s="42" t="s">
        <v>493</v>
      </c>
      <c r="AS17" s="42" t="s">
        <v>479</v>
      </c>
      <c r="AT17" s="41" t="s">
        <v>427</v>
      </c>
      <c r="AU17" s="42" t="s">
        <v>433</v>
      </c>
    </row>
    <row r="18" spans="1:50" s="43" customFormat="1" ht="17.25" customHeight="1" x14ac:dyDescent="0.2">
      <c r="A18" s="37"/>
      <c r="B18" s="254"/>
      <c r="C18" s="38">
        <v>15</v>
      </c>
      <c r="D18" s="39" t="s">
        <v>145</v>
      </c>
      <c r="E18" s="40">
        <v>1</v>
      </c>
      <c r="F18" s="41" t="s">
        <v>2</v>
      </c>
      <c r="G18" s="41"/>
      <c r="H18" s="41" t="s">
        <v>2</v>
      </c>
      <c r="I18" s="41"/>
      <c r="J18" s="41"/>
      <c r="K18" s="41" t="s">
        <v>2</v>
      </c>
      <c r="L18" s="42"/>
      <c r="M18" s="41" t="s">
        <v>2</v>
      </c>
      <c r="N18" s="41"/>
      <c r="O18" s="41"/>
      <c r="P18" s="41"/>
      <c r="Q18" s="41"/>
      <c r="R18" s="41"/>
      <c r="S18" s="41"/>
      <c r="T18" s="41"/>
      <c r="U18" s="41"/>
      <c r="V18" s="41" t="s">
        <v>2</v>
      </c>
      <c r="W18" s="41" t="s">
        <v>2</v>
      </c>
      <c r="X18" s="41"/>
      <c r="Y18" s="41"/>
      <c r="Z18" s="41" t="s">
        <v>2</v>
      </c>
      <c r="AA18" s="41"/>
      <c r="AB18" s="42" t="s">
        <v>494</v>
      </c>
      <c r="AC18" s="41"/>
      <c r="AD18" s="42" t="s">
        <v>495</v>
      </c>
      <c r="AE18" s="42" t="s">
        <v>496</v>
      </c>
      <c r="AF18" s="41" t="s">
        <v>2</v>
      </c>
      <c r="AG18" s="42"/>
      <c r="AH18" s="42" t="s">
        <v>2</v>
      </c>
      <c r="AI18" s="42"/>
      <c r="AJ18" s="42" t="s">
        <v>497</v>
      </c>
      <c r="AK18" s="41">
        <v>55</v>
      </c>
      <c r="AL18" s="41" t="s">
        <v>2</v>
      </c>
      <c r="AM18" s="41" t="s">
        <v>2</v>
      </c>
      <c r="AN18" s="42" t="s">
        <v>498</v>
      </c>
      <c r="AO18" s="41" t="s">
        <v>427</v>
      </c>
      <c r="AP18" s="41">
        <v>3</v>
      </c>
      <c r="AQ18" s="42" t="s">
        <v>430</v>
      </c>
      <c r="AR18" s="42" t="s">
        <v>2</v>
      </c>
      <c r="AS18" s="42" t="s">
        <v>432</v>
      </c>
      <c r="AT18" s="41" t="s">
        <v>427</v>
      </c>
      <c r="AU18" s="42" t="s">
        <v>440</v>
      </c>
    </row>
    <row r="19" spans="1:50" s="43" customFormat="1" ht="17.25" customHeight="1" x14ac:dyDescent="0.2">
      <c r="A19" s="37"/>
      <c r="B19" s="254"/>
      <c r="C19" s="38">
        <v>16</v>
      </c>
      <c r="D19" s="39" t="s">
        <v>146</v>
      </c>
      <c r="E19" s="40">
        <v>1</v>
      </c>
      <c r="F19" s="41" t="s">
        <v>2</v>
      </c>
      <c r="G19" s="41"/>
      <c r="H19" s="41" t="s">
        <v>2</v>
      </c>
      <c r="I19" s="41"/>
      <c r="J19" s="41"/>
      <c r="K19" s="41" t="s">
        <v>2</v>
      </c>
      <c r="L19" s="42"/>
      <c r="M19" s="41" t="s">
        <v>2</v>
      </c>
      <c r="N19" s="41"/>
      <c r="O19" s="41"/>
      <c r="P19" s="41"/>
      <c r="Q19" s="41"/>
      <c r="R19" s="41"/>
      <c r="S19" s="41"/>
      <c r="T19" s="41"/>
      <c r="U19" s="41"/>
      <c r="V19" s="41" t="s">
        <v>2</v>
      </c>
      <c r="W19" s="41" t="s">
        <v>2</v>
      </c>
      <c r="X19" s="41"/>
      <c r="Y19" s="41"/>
      <c r="Z19" s="41" t="s">
        <v>2</v>
      </c>
      <c r="AA19" s="41"/>
      <c r="AB19" s="41" t="s">
        <v>2</v>
      </c>
      <c r="AC19" s="41"/>
      <c r="AD19" s="42" t="s">
        <v>499</v>
      </c>
      <c r="AE19" s="42" t="s">
        <v>500</v>
      </c>
      <c r="AF19" s="41" t="s">
        <v>2</v>
      </c>
      <c r="AG19" s="42"/>
      <c r="AH19" s="42" t="s">
        <v>2</v>
      </c>
      <c r="AI19" s="42"/>
      <c r="AJ19" s="42"/>
      <c r="AK19" s="41">
        <v>29</v>
      </c>
      <c r="AL19" s="41" t="s">
        <v>2</v>
      </c>
      <c r="AM19" s="41" t="s">
        <v>2</v>
      </c>
      <c r="AN19" s="42" t="s">
        <v>458</v>
      </c>
      <c r="AO19" s="41" t="s">
        <v>427</v>
      </c>
      <c r="AP19" s="41">
        <v>3</v>
      </c>
      <c r="AQ19" s="42" t="s">
        <v>459</v>
      </c>
      <c r="AR19" s="42" t="s">
        <v>2</v>
      </c>
      <c r="AS19" s="42" t="s">
        <v>432</v>
      </c>
      <c r="AT19" s="41" t="s">
        <v>427</v>
      </c>
      <c r="AU19" s="42" t="s">
        <v>501</v>
      </c>
    </row>
    <row r="20" spans="1:50" s="43" customFormat="1" ht="17.25" customHeight="1" x14ac:dyDescent="0.2">
      <c r="A20" s="37"/>
      <c r="B20" s="254"/>
      <c r="C20" s="38">
        <v>17</v>
      </c>
      <c r="D20" s="39" t="s">
        <v>147</v>
      </c>
      <c r="E20" s="40">
        <v>1</v>
      </c>
      <c r="F20" s="41" t="s">
        <v>2</v>
      </c>
      <c r="G20" s="41"/>
      <c r="H20" s="41" t="s">
        <v>2</v>
      </c>
      <c r="I20" s="41"/>
      <c r="J20" s="41"/>
      <c r="K20" s="41" t="s">
        <v>2</v>
      </c>
      <c r="L20" s="42"/>
      <c r="M20" s="41" t="s">
        <v>2</v>
      </c>
      <c r="N20" s="41"/>
      <c r="O20" s="41"/>
      <c r="P20" s="41"/>
      <c r="Q20" s="41"/>
      <c r="R20" s="41"/>
      <c r="S20" s="41"/>
      <c r="T20" s="41"/>
      <c r="U20" s="41"/>
      <c r="V20" s="41" t="s">
        <v>2</v>
      </c>
      <c r="W20" s="41" t="s">
        <v>2</v>
      </c>
      <c r="X20" s="41"/>
      <c r="Y20" s="41"/>
      <c r="Z20" s="41" t="s">
        <v>2</v>
      </c>
      <c r="AA20" s="41"/>
      <c r="AB20" s="41" t="s">
        <v>2</v>
      </c>
      <c r="AC20" s="41"/>
      <c r="AD20" s="42" t="s">
        <v>502</v>
      </c>
      <c r="AE20" s="42" t="s">
        <v>496</v>
      </c>
      <c r="AF20" s="41" t="s">
        <v>2</v>
      </c>
      <c r="AG20" s="42"/>
      <c r="AH20" s="42" t="s">
        <v>2</v>
      </c>
      <c r="AI20" s="42"/>
      <c r="AJ20" s="42"/>
      <c r="AK20" s="41">
        <v>45</v>
      </c>
      <c r="AL20" s="41" t="s">
        <v>2</v>
      </c>
      <c r="AM20" s="41" t="s">
        <v>2</v>
      </c>
      <c r="AN20" s="42" t="s">
        <v>503</v>
      </c>
      <c r="AO20" s="41" t="s">
        <v>427</v>
      </c>
      <c r="AP20" s="41">
        <v>4</v>
      </c>
      <c r="AQ20" s="42" t="s">
        <v>430</v>
      </c>
      <c r="AR20" s="42" t="s">
        <v>2</v>
      </c>
      <c r="AS20" s="42" t="s">
        <v>504</v>
      </c>
      <c r="AT20" s="41" t="s">
        <v>427</v>
      </c>
      <c r="AU20" s="42" t="s">
        <v>440</v>
      </c>
    </row>
    <row r="21" spans="1:50" s="43" customFormat="1" ht="17.25" customHeight="1" x14ac:dyDescent="0.2">
      <c r="A21" s="37"/>
      <c r="B21" s="254"/>
      <c r="C21" s="38">
        <v>18</v>
      </c>
      <c r="D21" s="39" t="s">
        <v>148</v>
      </c>
      <c r="E21" s="40">
        <v>1</v>
      </c>
      <c r="F21" s="41" t="s">
        <v>2</v>
      </c>
      <c r="G21" s="41"/>
      <c r="H21" s="41" t="s">
        <v>2</v>
      </c>
      <c r="I21" s="41"/>
      <c r="J21" s="41"/>
      <c r="K21" s="41" t="s">
        <v>2</v>
      </c>
      <c r="L21" s="42"/>
      <c r="M21" s="41" t="s">
        <v>2</v>
      </c>
      <c r="N21" s="41"/>
      <c r="O21" s="41"/>
      <c r="P21" s="41"/>
      <c r="Q21" s="41"/>
      <c r="R21" s="41"/>
      <c r="S21" s="41"/>
      <c r="T21" s="41"/>
      <c r="U21" s="41"/>
      <c r="V21" s="41" t="s">
        <v>2</v>
      </c>
      <c r="W21" s="41" t="s">
        <v>2</v>
      </c>
      <c r="X21" s="41"/>
      <c r="Y21" s="41"/>
      <c r="Z21" s="41" t="s">
        <v>2</v>
      </c>
      <c r="AA21" s="41"/>
      <c r="AB21" s="41" t="s">
        <v>2</v>
      </c>
      <c r="AC21" s="41"/>
      <c r="AD21" s="42" t="s">
        <v>477</v>
      </c>
      <c r="AE21" s="42" t="s">
        <v>448</v>
      </c>
      <c r="AF21" s="41"/>
      <c r="AG21" s="42"/>
      <c r="AH21" s="42" t="s">
        <v>2</v>
      </c>
      <c r="AI21" s="42"/>
      <c r="AJ21" s="42" t="s">
        <v>485</v>
      </c>
      <c r="AK21" s="41">
        <v>16</v>
      </c>
      <c r="AL21" s="41" t="s">
        <v>427</v>
      </c>
      <c r="AM21" s="41" t="s">
        <v>2</v>
      </c>
      <c r="AN21" s="42" t="s">
        <v>505</v>
      </c>
      <c r="AO21" s="41" t="s">
        <v>427</v>
      </c>
      <c r="AP21" s="41">
        <v>4</v>
      </c>
      <c r="AQ21" s="42" t="s">
        <v>459</v>
      </c>
      <c r="AR21" s="42" t="s">
        <v>2</v>
      </c>
      <c r="AS21" s="42" t="s">
        <v>432</v>
      </c>
      <c r="AT21" s="41" t="s">
        <v>427</v>
      </c>
      <c r="AU21" s="42" t="s">
        <v>440</v>
      </c>
    </row>
    <row r="22" spans="1:50" s="43" customFormat="1" ht="17.25" customHeight="1" x14ac:dyDescent="0.2">
      <c r="A22" s="37"/>
      <c r="B22" s="254"/>
      <c r="C22" s="38">
        <v>19</v>
      </c>
      <c r="D22" s="39" t="s">
        <v>149</v>
      </c>
      <c r="E22" s="40">
        <v>1</v>
      </c>
      <c r="F22" s="41" t="s">
        <v>2</v>
      </c>
      <c r="G22" s="41"/>
      <c r="H22" s="41" t="s">
        <v>2</v>
      </c>
      <c r="I22" s="41"/>
      <c r="J22" s="41"/>
      <c r="K22" s="41" t="s">
        <v>2</v>
      </c>
      <c r="L22" s="42"/>
      <c r="M22" s="41" t="s">
        <v>2</v>
      </c>
      <c r="N22" s="41"/>
      <c r="O22" s="41"/>
      <c r="P22" s="41"/>
      <c r="Q22" s="41"/>
      <c r="R22" s="41"/>
      <c r="S22" s="41"/>
      <c r="T22" s="41"/>
      <c r="U22" s="41"/>
      <c r="V22" s="41" t="s">
        <v>2</v>
      </c>
      <c r="W22" s="41" t="s">
        <v>2</v>
      </c>
      <c r="X22" s="41"/>
      <c r="Y22" s="41"/>
      <c r="Z22" s="41" t="s">
        <v>2</v>
      </c>
      <c r="AA22" s="41"/>
      <c r="AB22" s="41" t="s">
        <v>506</v>
      </c>
      <c r="AC22" s="41"/>
      <c r="AD22" s="42" t="s">
        <v>507</v>
      </c>
      <c r="AE22" s="42" t="s">
        <v>508</v>
      </c>
      <c r="AF22" s="41" t="s">
        <v>506</v>
      </c>
      <c r="AG22" s="42" t="s">
        <v>2</v>
      </c>
      <c r="AH22" s="42"/>
      <c r="AI22" s="42"/>
      <c r="AJ22" s="42" t="s">
        <v>509</v>
      </c>
      <c r="AK22" s="41">
        <v>27</v>
      </c>
      <c r="AL22" s="41" t="s">
        <v>2</v>
      </c>
      <c r="AM22" s="41" t="s">
        <v>2</v>
      </c>
      <c r="AN22" s="42" t="s">
        <v>503</v>
      </c>
      <c r="AO22" s="41" t="s">
        <v>427</v>
      </c>
      <c r="AP22" s="41">
        <v>2</v>
      </c>
      <c r="AQ22" s="42" t="s">
        <v>430</v>
      </c>
      <c r="AR22" s="42" t="s">
        <v>510</v>
      </c>
      <c r="AS22" s="42" t="s">
        <v>511</v>
      </c>
      <c r="AT22" s="41" t="s">
        <v>512</v>
      </c>
      <c r="AU22" s="42" t="s">
        <v>440</v>
      </c>
    </row>
    <row r="23" spans="1:50" s="43" customFormat="1" ht="17.25" customHeight="1" x14ac:dyDescent="0.2">
      <c r="A23" s="37"/>
      <c r="B23" s="254"/>
      <c r="C23" s="38">
        <v>20</v>
      </c>
      <c r="D23" s="39" t="s">
        <v>150</v>
      </c>
      <c r="E23" s="40">
        <v>1</v>
      </c>
      <c r="F23" s="41" t="s">
        <v>2</v>
      </c>
      <c r="G23" s="41"/>
      <c r="H23" s="41" t="s">
        <v>2</v>
      </c>
      <c r="I23" s="41"/>
      <c r="J23" s="41"/>
      <c r="K23" s="41" t="s">
        <v>2</v>
      </c>
      <c r="L23" s="42"/>
      <c r="M23" s="41" t="s">
        <v>2</v>
      </c>
      <c r="N23" s="41"/>
      <c r="O23" s="41"/>
      <c r="P23" s="41"/>
      <c r="Q23" s="41"/>
      <c r="R23" s="41"/>
      <c r="S23" s="41"/>
      <c r="T23" s="41"/>
      <c r="U23" s="41"/>
      <c r="V23" s="41" t="s">
        <v>2</v>
      </c>
      <c r="W23" s="41" t="s">
        <v>2</v>
      </c>
      <c r="X23" s="41"/>
      <c r="Y23" s="41"/>
      <c r="Z23" s="41" t="s">
        <v>2</v>
      </c>
      <c r="AA23" s="41"/>
      <c r="AB23" s="41" t="s">
        <v>2</v>
      </c>
      <c r="AC23" s="42"/>
      <c r="AD23" s="42" t="s">
        <v>513</v>
      </c>
      <c r="AE23" s="42" t="s">
        <v>435</v>
      </c>
      <c r="AF23" s="41" t="s">
        <v>2</v>
      </c>
      <c r="AG23" s="42"/>
      <c r="AH23" s="42" t="s">
        <v>2</v>
      </c>
      <c r="AI23" s="42"/>
      <c r="AJ23" s="42" t="s">
        <v>514</v>
      </c>
      <c r="AK23" s="41">
        <v>29</v>
      </c>
      <c r="AL23" s="41" t="s">
        <v>2</v>
      </c>
      <c r="AM23" s="41" t="s">
        <v>427</v>
      </c>
      <c r="AN23" s="42" t="s">
        <v>515</v>
      </c>
      <c r="AO23" s="41" t="s">
        <v>427</v>
      </c>
      <c r="AP23" s="41">
        <v>3</v>
      </c>
      <c r="AQ23" s="42" t="s">
        <v>459</v>
      </c>
      <c r="AR23" s="42" t="s">
        <v>483</v>
      </c>
      <c r="AS23" s="42" t="s">
        <v>479</v>
      </c>
      <c r="AT23" s="41" t="s">
        <v>427</v>
      </c>
      <c r="AU23" s="42" t="s">
        <v>516</v>
      </c>
    </row>
    <row r="24" spans="1:50" s="43" customFormat="1" ht="17.25" customHeight="1" x14ac:dyDescent="0.2">
      <c r="A24" s="37"/>
      <c r="B24" s="254"/>
      <c r="C24" s="38">
        <v>21</v>
      </c>
      <c r="D24" s="39" t="s">
        <v>151</v>
      </c>
      <c r="E24" s="40">
        <v>1</v>
      </c>
      <c r="F24" s="41" t="s">
        <v>2</v>
      </c>
      <c r="G24" s="41"/>
      <c r="H24" s="41" t="s">
        <v>2</v>
      </c>
      <c r="I24" s="41"/>
      <c r="J24" s="41"/>
      <c r="K24" s="41"/>
      <c r="L24" s="42" t="s">
        <v>517</v>
      </c>
      <c r="M24" s="41" t="s">
        <v>2</v>
      </c>
      <c r="N24" s="41"/>
      <c r="O24" s="41"/>
      <c r="P24" s="41"/>
      <c r="Q24" s="41"/>
      <c r="R24" s="41"/>
      <c r="S24" s="41"/>
      <c r="T24" s="41"/>
      <c r="U24" s="41"/>
      <c r="V24" s="41" t="s">
        <v>2</v>
      </c>
      <c r="W24" s="41" t="s">
        <v>2</v>
      </c>
      <c r="X24" s="41"/>
      <c r="Y24" s="41"/>
      <c r="Z24" s="41" t="s">
        <v>2</v>
      </c>
      <c r="AA24" s="41"/>
      <c r="AB24" s="41"/>
      <c r="AC24" s="42" t="s">
        <v>518</v>
      </c>
      <c r="AD24" s="42" t="s">
        <v>519</v>
      </c>
      <c r="AE24" s="42" t="s">
        <v>520</v>
      </c>
      <c r="AF24" s="41" t="s">
        <v>2</v>
      </c>
      <c r="AG24" s="42"/>
      <c r="AH24" s="42" t="s">
        <v>2</v>
      </c>
      <c r="AI24" s="42"/>
      <c r="AJ24" s="42" t="s">
        <v>521</v>
      </c>
      <c r="AK24" s="41">
        <v>26</v>
      </c>
      <c r="AL24" s="41" t="s">
        <v>506</v>
      </c>
      <c r="AM24" s="41" t="s">
        <v>2</v>
      </c>
      <c r="AN24" s="42" t="s">
        <v>498</v>
      </c>
      <c r="AO24" s="41" t="s">
        <v>427</v>
      </c>
      <c r="AP24" s="41">
        <v>2</v>
      </c>
      <c r="AQ24" s="42" t="s">
        <v>522</v>
      </c>
      <c r="AR24" s="42" t="s">
        <v>523</v>
      </c>
      <c r="AS24" s="42" t="s">
        <v>524</v>
      </c>
      <c r="AT24" s="41" t="s">
        <v>427</v>
      </c>
      <c r="AU24" s="42" t="s">
        <v>525</v>
      </c>
    </row>
    <row r="25" spans="1:50" s="43" customFormat="1" ht="17.25" customHeight="1" x14ac:dyDescent="0.2">
      <c r="A25" s="37"/>
      <c r="B25" s="254"/>
      <c r="C25" s="38">
        <v>22</v>
      </c>
      <c r="D25" s="39" t="s">
        <v>152</v>
      </c>
      <c r="E25" s="40">
        <v>1</v>
      </c>
      <c r="F25" s="41" t="s">
        <v>2</v>
      </c>
      <c r="G25" s="41"/>
      <c r="H25" s="41" t="s">
        <v>2</v>
      </c>
      <c r="I25" s="41"/>
      <c r="J25" s="41"/>
      <c r="K25" s="41" t="s">
        <v>2</v>
      </c>
      <c r="L25" s="42"/>
      <c r="M25" s="41" t="s">
        <v>2</v>
      </c>
      <c r="N25" s="41"/>
      <c r="O25" s="41"/>
      <c r="P25" s="41">
        <f>+R24</f>
        <v>0</v>
      </c>
      <c r="Q25" s="41"/>
      <c r="R25" s="41"/>
      <c r="S25" s="41"/>
      <c r="T25" s="41"/>
      <c r="U25" s="41"/>
      <c r="V25" s="41"/>
      <c r="W25" s="41" t="s">
        <v>2</v>
      </c>
      <c r="X25" s="41"/>
      <c r="Y25" s="41"/>
      <c r="Z25" s="41" t="s">
        <v>2</v>
      </c>
      <c r="AA25" s="41"/>
      <c r="AB25" s="41" t="s">
        <v>2</v>
      </c>
      <c r="AC25" s="41"/>
      <c r="AD25" s="42" t="s">
        <v>502</v>
      </c>
      <c r="AE25" s="42" t="s">
        <v>448</v>
      </c>
      <c r="AF25" s="41" t="s">
        <v>2</v>
      </c>
      <c r="AG25" s="42"/>
      <c r="AH25" s="42" t="s">
        <v>2</v>
      </c>
      <c r="AI25" s="42"/>
      <c r="AJ25" s="42" t="s">
        <v>526</v>
      </c>
      <c r="AK25" s="41">
        <v>37</v>
      </c>
      <c r="AL25" s="41" t="s">
        <v>2</v>
      </c>
      <c r="AM25" s="41" t="s">
        <v>2</v>
      </c>
      <c r="AN25" s="42" t="s">
        <v>458</v>
      </c>
      <c r="AO25" s="41" t="s">
        <v>427</v>
      </c>
      <c r="AP25" s="41">
        <v>3</v>
      </c>
      <c r="AQ25" s="42" t="s">
        <v>527</v>
      </c>
      <c r="AR25" s="42" t="s">
        <v>2</v>
      </c>
      <c r="AS25" s="42" t="s">
        <v>2</v>
      </c>
      <c r="AT25" s="41" t="s">
        <v>427</v>
      </c>
      <c r="AU25" s="42" t="s">
        <v>440</v>
      </c>
    </row>
    <row r="26" spans="1:50" s="43" customFormat="1" ht="17.25" customHeight="1" x14ac:dyDescent="0.2">
      <c r="A26" s="37"/>
      <c r="B26" s="254"/>
      <c r="C26" s="38">
        <v>23</v>
      </c>
      <c r="D26" s="39" t="s">
        <v>153</v>
      </c>
      <c r="E26" s="40">
        <v>1</v>
      </c>
      <c r="F26" s="41" t="s">
        <v>2</v>
      </c>
      <c r="G26" s="41"/>
      <c r="H26" s="41" t="s">
        <v>2</v>
      </c>
      <c r="I26" s="41"/>
      <c r="J26" s="41"/>
      <c r="K26" s="41" t="s">
        <v>2</v>
      </c>
      <c r="L26" s="42"/>
      <c r="M26" s="41" t="s">
        <v>2</v>
      </c>
      <c r="N26" s="41"/>
      <c r="O26" s="41"/>
      <c r="P26" s="41"/>
      <c r="Q26" s="41"/>
      <c r="R26" s="41"/>
      <c r="S26" s="41"/>
      <c r="T26" s="41"/>
      <c r="U26" s="41"/>
      <c r="V26" s="41" t="s">
        <v>2</v>
      </c>
      <c r="W26" s="41" t="s">
        <v>2</v>
      </c>
      <c r="X26" s="41"/>
      <c r="Y26" s="41"/>
      <c r="Z26" s="41" t="s">
        <v>2</v>
      </c>
      <c r="AA26" s="41"/>
      <c r="AB26" s="41" t="s">
        <v>2</v>
      </c>
      <c r="AC26" s="42"/>
      <c r="AD26" s="42" t="s">
        <v>528</v>
      </c>
      <c r="AE26" s="42" t="s">
        <v>448</v>
      </c>
      <c r="AF26" s="41" t="s">
        <v>2</v>
      </c>
      <c r="AG26" s="42"/>
      <c r="AH26" s="42" t="s">
        <v>2</v>
      </c>
      <c r="AI26" s="42"/>
      <c r="AJ26" s="42" t="s">
        <v>485</v>
      </c>
      <c r="AK26" s="41">
        <v>22</v>
      </c>
      <c r="AL26" s="41" t="s">
        <v>427</v>
      </c>
      <c r="AM26" s="41" t="s">
        <v>2</v>
      </c>
      <c r="AN26" s="42" t="s">
        <v>458</v>
      </c>
      <c r="AO26" s="41" t="s">
        <v>427</v>
      </c>
      <c r="AP26" s="41">
        <v>4</v>
      </c>
      <c r="AQ26" s="42" t="s">
        <v>430</v>
      </c>
      <c r="AR26" s="42" t="s">
        <v>2</v>
      </c>
      <c r="AS26" s="42" t="s">
        <v>529</v>
      </c>
      <c r="AT26" s="41" t="s">
        <v>427</v>
      </c>
      <c r="AU26" s="42" t="s">
        <v>440</v>
      </c>
    </row>
    <row r="27" spans="1:50" ht="17.25" customHeight="1" x14ac:dyDescent="0.2">
      <c r="A27" s="29"/>
      <c r="B27" s="254"/>
      <c r="C27" s="5">
        <v>24</v>
      </c>
      <c r="D27" s="8" t="s">
        <v>154</v>
      </c>
      <c r="E27" s="3"/>
      <c r="F27" s="3"/>
      <c r="G27" s="3"/>
      <c r="H27" s="3"/>
      <c r="I27" s="3"/>
      <c r="J27" s="3"/>
      <c r="K27" s="3"/>
      <c r="L27" s="4"/>
      <c r="M27" s="3"/>
      <c r="N27" s="3"/>
      <c r="O27" s="3"/>
      <c r="P27" s="3"/>
      <c r="Q27" s="3"/>
      <c r="R27" s="3"/>
      <c r="S27" s="3"/>
      <c r="T27" s="3"/>
      <c r="U27" s="3"/>
      <c r="V27" s="3"/>
      <c r="W27" s="3"/>
      <c r="X27" s="3"/>
      <c r="Y27" s="3"/>
      <c r="Z27" s="3"/>
      <c r="AA27" s="3"/>
      <c r="AB27" s="3"/>
      <c r="AC27" s="3"/>
      <c r="AD27" s="4"/>
      <c r="AE27" s="4"/>
      <c r="AF27" s="3"/>
      <c r="AG27" s="4"/>
      <c r="AH27" s="4"/>
      <c r="AI27" s="4"/>
      <c r="AJ27" s="4"/>
      <c r="AK27" s="3"/>
      <c r="AL27" s="3"/>
      <c r="AM27" s="3"/>
      <c r="AN27" s="4"/>
      <c r="AO27" s="3"/>
      <c r="AP27" s="3"/>
      <c r="AQ27" s="4"/>
      <c r="AR27" s="4"/>
      <c r="AS27" s="4"/>
      <c r="AT27" s="3"/>
      <c r="AU27" s="4"/>
      <c r="AV27" s="1"/>
      <c r="AW27" s="1"/>
      <c r="AX27" s="1"/>
    </row>
    <row r="28" spans="1:50" s="43" customFormat="1" ht="17.25" customHeight="1" x14ac:dyDescent="0.2">
      <c r="A28" s="37"/>
      <c r="B28" s="254"/>
      <c r="C28" s="38">
        <v>25</v>
      </c>
      <c r="D28" s="39" t="s">
        <v>155</v>
      </c>
      <c r="E28" s="40">
        <v>1</v>
      </c>
      <c r="F28" s="41" t="s">
        <v>2</v>
      </c>
      <c r="G28" s="41"/>
      <c r="H28" s="41" t="s">
        <v>2</v>
      </c>
      <c r="I28" s="41"/>
      <c r="J28" s="41"/>
      <c r="K28" s="41"/>
      <c r="L28" s="42"/>
      <c r="M28" s="41"/>
      <c r="N28" s="41"/>
      <c r="O28" s="41"/>
      <c r="P28" s="41"/>
      <c r="Q28" s="41"/>
      <c r="R28" s="41"/>
      <c r="S28" s="41"/>
      <c r="T28" s="41" t="str">
        <f>+W28</f>
        <v>да</v>
      </c>
      <c r="U28" s="41"/>
      <c r="V28" s="41"/>
      <c r="W28" s="41" t="s">
        <v>2</v>
      </c>
      <c r="X28" s="41"/>
      <c r="Y28" s="41"/>
      <c r="Z28" s="41" t="s">
        <v>2</v>
      </c>
      <c r="AA28" s="41"/>
      <c r="AB28" s="41"/>
      <c r="AC28" s="41" t="s">
        <v>427</v>
      </c>
      <c r="AD28" s="42" t="s">
        <v>499</v>
      </c>
      <c r="AE28" s="42" t="s">
        <v>500</v>
      </c>
      <c r="AF28" s="41" t="s">
        <v>2</v>
      </c>
      <c r="AG28" s="42"/>
      <c r="AH28" s="42" t="s">
        <v>2</v>
      </c>
      <c r="AI28" s="42"/>
      <c r="AJ28" s="42" t="s">
        <v>530</v>
      </c>
      <c r="AK28" s="41">
        <v>25</v>
      </c>
      <c r="AL28" s="41" t="s">
        <v>2</v>
      </c>
      <c r="AM28" s="41"/>
      <c r="AN28" s="42" t="s">
        <v>531</v>
      </c>
      <c r="AO28" s="41" t="s">
        <v>427</v>
      </c>
      <c r="AP28" s="41">
        <v>3</v>
      </c>
      <c r="AQ28" s="42" t="s">
        <v>459</v>
      </c>
      <c r="AR28" s="42" t="s">
        <v>532</v>
      </c>
      <c r="AS28" s="42" t="s">
        <v>533</v>
      </c>
      <c r="AT28" s="41" t="s">
        <v>427</v>
      </c>
      <c r="AU28" s="42" t="s">
        <v>534</v>
      </c>
    </row>
    <row r="29" spans="1:50" s="43" customFormat="1" ht="17.25" customHeight="1" x14ac:dyDescent="0.2">
      <c r="A29" s="37"/>
      <c r="B29" s="254"/>
      <c r="C29" s="38">
        <v>26</v>
      </c>
      <c r="D29" s="39" t="s">
        <v>156</v>
      </c>
      <c r="E29" s="40">
        <v>1</v>
      </c>
      <c r="F29" s="41" t="s">
        <v>2</v>
      </c>
      <c r="G29" s="41"/>
      <c r="H29" s="41" t="s">
        <v>2</v>
      </c>
      <c r="I29" s="41"/>
      <c r="J29" s="41"/>
      <c r="K29" s="41" t="s">
        <v>2</v>
      </c>
      <c r="L29" s="42"/>
      <c r="M29" s="41" t="s">
        <v>2</v>
      </c>
      <c r="N29" s="41"/>
      <c r="O29" s="41"/>
      <c r="P29" s="41"/>
      <c r="Q29" s="41"/>
      <c r="R29" s="41"/>
      <c r="S29" s="41"/>
      <c r="T29" s="41"/>
      <c r="U29" s="41"/>
      <c r="V29" s="41" t="s">
        <v>2</v>
      </c>
      <c r="W29" s="41" t="s">
        <v>2</v>
      </c>
      <c r="X29" s="41"/>
      <c r="Y29" s="41"/>
      <c r="Z29" s="41" t="s">
        <v>2</v>
      </c>
      <c r="AA29" s="41"/>
      <c r="AB29" s="41" t="s">
        <v>2</v>
      </c>
      <c r="AC29" s="41"/>
      <c r="AD29" s="42" t="s">
        <v>425</v>
      </c>
      <c r="AE29" s="42" t="s">
        <v>435</v>
      </c>
      <c r="AF29" s="41" t="s">
        <v>2</v>
      </c>
      <c r="AG29" s="42"/>
      <c r="AH29" s="42" t="s">
        <v>2</v>
      </c>
      <c r="AI29" s="42"/>
      <c r="AJ29" s="42"/>
      <c r="AK29" s="41">
        <v>15</v>
      </c>
      <c r="AL29" s="41"/>
      <c r="AM29" s="41" t="s">
        <v>2</v>
      </c>
      <c r="AN29" s="42" t="s">
        <v>458</v>
      </c>
      <c r="AO29" s="41" t="s">
        <v>427</v>
      </c>
      <c r="AP29" s="41">
        <v>2</v>
      </c>
      <c r="AQ29" s="42" t="s">
        <v>430</v>
      </c>
      <c r="AR29" s="42" t="s">
        <v>535</v>
      </c>
      <c r="AS29" s="42" t="s">
        <v>432</v>
      </c>
      <c r="AT29" s="41" t="s">
        <v>427</v>
      </c>
      <c r="AU29" s="42" t="s">
        <v>440</v>
      </c>
    </row>
    <row r="30" spans="1:50" s="43" customFormat="1" ht="17.25" customHeight="1" x14ac:dyDescent="0.2">
      <c r="A30" s="37"/>
      <c r="B30" s="254"/>
      <c r="C30" s="38">
        <v>27</v>
      </c>
      <c r="D30" s="39" t="s">
        <v>157</v>
      </c>
      <c r="E30" s="40">
        <v>1</v>
      </c>
      <c r="F30" s="41" t="s">
        <v>2</v>
      </c>
      <c r="G30" s="41"/>
      <c r="H30" s="41" t="s">
        <v>2</v>
      </c>
      <c r="I30" s="41"/>
      <c r="J30" s="41"/>
      <c r="K30" s="41" t="s">
        <v>2</v>
      </c>
      <c r="L30" s="42"/>
      <c r="M30" s="41" t="s">
        <v>2</v>
      </c>
      <c r="N30" s="41"/>
      <c r="O30" s="41"/>
      <c r="P30" s="41"/>
      <c r="Q30" s="41"/>
      <c r="R30" s="41"/>
      <c r="S30" s="41"/>
      <c r="T30" s="41"/>
      <c r="U30" s="41"/>
      <c r="V30" s="41" t="s">
        <v>2</v>
      </c>
      <c r="W30" s="41" t="s">
        <v>2</v>
      </c>
      <c r="X30" s="41"/>
      <c r="Y30" s="41"/>
      <c r="Z30" s="41" t="s">
        <v>2</v>
      </c>
      <c r="AA30" s="41"/>
      <c r="AB30" s="41" t="s">
        <v>2</v>
      </c>
      <c r="AC30" s="41"/>
      <c r="AD30" s="42"/>
      <c r="AE30" s="42" t="s">
        <v>536</v>
      </c>
      <c r="AF30" s="41" t="s">
        <v>2</v>
      </c>
      <c r="AG30" s="42"/>
      <c r="AH30" s="42" t="s">
        <v>2</v>
      </c>
      <c r="AI30" s="42"/>
      <c r="AJ30" s="42" t="s">
        <v>537</v>
      </c>
      <c r="AK30" s="41">
        <v>23</v>
      </c>
      <c r="AL30" s="41" t="s">
        <v>2</v>
      </c>
      <c r="AM30" s="41" t="s">
        <v>2</v>
      </c>
      <c r="AN30" s="42" t="s">
        <v>538</v>
      </c>
      <c r="AO30" s="41" t="s">
        <v>427</v>
      </c>
      <c r="AP30" s="41">
        <v>4</v>
      </c>
      <c r="AQ30" s="42" t="s">
        <v>430</v>
      </c>
      <c r="AR30" s="42" t="s">
        <v>539</v>
      </c>
      <c r="AS30" s="42" t="s">
        <v>432</v>
      </c>
      <c r="AT30" s="41" t="s">
        <v>512</v>
      </c>
      <c r="AU30" s="42" t="s">
        <v>440</v>
      </c>
    </row>
    <row r="31" spans="1:50" s="43" customFormat="1" ht="17.25" customHeight="1" x14ac:dyDescent="0.2">
      <c r="A31" s="37"/>
      <c r="B31" s="254"/>
      <c r="C31" s="38">
        <v>28</v>
      </c>
      <c r="D31" s="39" t="s">
        <v>158</v>
      </c>
      <c r="E31" s="40">
        <v>1</v>
      </c>
      <c r="F31" s="41" t="s">
        <v>2</v>
      </c>
      <c r="G31" s="41"/>
      <c r="H31" s="41" t="s">
        <v>2</v>
      </c>
      <c r="I31" s="41"/>
      <c r="J31" s="41"/>
      <c r="K31" s="41" t="s">
        <v>2</v>
      </c>
      <c r="L31" s="42"/>
      <c r="M31" s="41" t="s">
        <v>2</v>
      </c>
      <c r="N31" s="41"/>
      <c r="O31" s="41"/>
      <c r="P31" s="41"/>
      <c r="Q31" s="41"/>
      <c r="R31" s="41"/>
      <c r="S31" s="41"/>
      <c r="T31" s="41"/>
      <c r="U31" s="41"/>
      <c r="V31" s="41" t="s">
        <v>2</v>
      </c>
      <c r="W31" s="41" t="s">
        <v>2</v>
      </c>
      <c r="X31" s="41"/>
      <c r="Y31" s="41"/>
      <c r="Z31" s="41" t="s">
        <v>2</v>
      </c>
      <c r="AA31" s="41"/>
      <c r="AB31" s="41" t="s">
        <v>2</v>
      </c>
      <c r="AC31" s="41"/>
      <c r="AD31" s="42" t="s">
        <v>445</v>
      </c>
      <c r="AE31" s="42" t="s">
        <v>445</v>
      </c>
      <c r="AF31" s="41" t="s">
        <v>2</v>
      </c>
      <c r="AG31" s="42"/>
      <c r="AH31" s="42" t="s">
        <v>2</v>
      </c>
      <c r="AI31" s="42"/>
      <c r="AJ31" s="42" t="s">
        <v>540</v>
      </c>
      <c r="AK31" s="41">
        <v>20</v>
      </c>
      <c r="AL31" s="41" t="s">
        <v>2</v>
      </c>
      <c r="AM31" s="41"/>
      <c r="AN31" s="42" t="s">
        <v>541</v>
      </c>
      <c r="AO31" s="41" t="s">
        <v>427</v>
      </c>
      <c r="AP31" s="41">
        <v>3</v>
      </c>
      <c r="AQ31" s="42" t="s">
        <v>542</v>
      </c>
      <c r="AR31" s="42" t="s">
        <v>543</v>
      </c>
      <c r="AS31" s="42" t="s">
        <v>544</v>
      </c>
      <c r="AT31" s="42" t="s">
        <v>427</v>
      </c>
      <c r="AU31" s="42" t="s">
        <v>525</v>
      </c>
    </row>
    <row r="32" spans="1:50" ht="17.25" customHeight="1" x14ac:dyDescent="0.2">
      <c r="A32" s="29"/>
      <c r="B32" s="255"/>
      <c r="C32" s="5">
        <v>29</v>
      </c>
      <c r="D32" s="8" t="s">
        <v>159</v>
      </c>
      <c r="E32" s="36">
        <v>0.16</v>
      </c>
      <c r="F32" s="3" t="s">
        <v>2</v>
      </c>
      <c r="G32" s="3"/>
      <c r="H32" s="3" t="s">
        <v>2</v>
      </c>
      <c r="I32" s="3"/>
      <c r="J32" s="3"/>
      <c r="K32" s="3" t="s">
        <v>2</v>
      </c>
      <c r="L32" s="4"/>
      <c r="M32" s="3" t="s">
        <v>2</v>
      </c>
      <c r="N32" s="3"/>
      <c r="O32" s="3"/>
      <c r="P32" s="3"/>
      <c r="Q32" s="3"/>
      <c r="R32" s="3"/>
      <c r="S32" s="3"/>
      <c r="T32" s="3"/>
      <c r="U32" s="3"/>
      <c r="V32" s="41" t="s">
        <v>2</v>
      </c>
      <c r="W32" s="3" t="s">
        <v>2</v>
      </c>
      <c r="X32" s="3"/>
      <c r="Y32" s="3"/>
      <c r="Z32" s="3" t="s">
        <v>2</v>
      </c>
      <c r="AA32" s="3"/>
      <c r="AB32" s="3" t="s">
        <v>2</v>
      </c>
      <c r="AC32" s="3"/>
      <c r="AD32" s="4" t="s">
        <v>545</v>
      </c>
      <c r="AE32" s="4" t="s">
        <v>496</v>
      </c>
      <c r="AF32" s="4" t="s">
        <v>546</v>
      </c>
      <c r="AG32" s="4"/>
      <c r="AH32" s="4" t="s">
        <v>2</v>
      </c>
      <c r="AI32" s="4"/>
      <c r="AJ32" s="4"/>
      <c r="AK32" s="3">
        <v>16</v>
      </c>
      <c r="AL32" s="3" t="s">
        <v>2</v>
      </c>
      <c r="AM32" s="3" t="s">
        <v>2</v>
      </c>
      <c r="AN32" s="4" t="s">
        <v>547</v>
      </c>
      <c r="AO32" s="3" t="s">
        <v>427</v>
      </c>
      <c r="AP32" s="3">
        <v>1</v>
      </c>
      <c r="AQ32" s="4" t="s">
        <v>430</v>
      </c>
      <c r="AR32" s="4" t="s">
        <v>2</v>
      </c>
      <c r="AS32" s="4" t="s">
        <v>432</v>
      </c>
      <c r="AT32" s="3" t="s">
        <v>512</v>
      </c>
      <c r="AU32" s="4" t="s">
        <v>525</v>
      </c>
      <c r="AV32" s="1"/>
      <c r="AW32" s="1"/>
      <c r="AX32" s="1"/>
    </row>
    <row r="33" spans="1:50" ht="12.75" x14ac:dyDescent="0.2">
      <c r="E33" s="86">
        <f>SUM(E4:E32)</f>
        <v>26.75</v>
      </c>
      <c r="F33" s="2">
        <f>COUNTIF(F4:F32,"да")</f>
        <v>28</v>
      </c>
      <c r="G33" s="2">
        <f t="shared" ref="G33:AU33" si="0">COUNTIF(G4:G32,"да")</f>
        <v>0</v>
      </c>
      <c r="H33" s="2">
        <f t="shared" si="0"/>
        <v>28</v>
      </c>
      <c r="I33" s="2">
        <f t="shared" si="0"/>
        <v>0</v>
      </c>
      <c r="J33" s="2">
        <f t="shared" si="0"/>
        <v>0</v>
      </c>
      <c r="K33" s="2">
        <f t="shared" si="0"/>
        <v>25</v>
      </c>
      <c r="L33" s="7">
        <f t="shared" si="0"/>
        <v>0</v>
      </c>
      <c r="M33" s="2">
        <f t="shared" si="0"/>
        <v>26</v>
      </c>
      <c r="N33" s="2">
        <f t="shared" si="0"/>
        <v>0</v>
      </c>
      <c r="O33" s="2">
        <f t="shared" si="0"/>
        <v>1</v>
      </c>
      <c r="P33" s="2">
        <f t="shared" si="0"/>
        <v>1</v>
      </c>
      <c r="Q33" s="2">
        <f t="shared" si="0"/>
        <v>0</v>
      </c>
      <c r="R33" s="2">
        <f t="shared" si="0"/>
        <v>1</v>
      </c>
      <c r="S33" s="2">
        <f t="shared" si="0"/>
        <v>0</v>
      </c>
      <c r="T33" s="2">
        <f t="shared" si="0"/>
        <v>3</v>
      </c>
      <c r="U33" s="2">
        <f t="shared" si="0"/>
        <v>0</v>
      </c>
      <c r="V33" s="2">
        <f t="shared" si="0"/>
        <v>21</v>
      </c>
      <c r="W33" s="2">
        <f t="shared" si="0"/>
        <v>26</v>
      </c>
      <c r="X33" s="2">
        <f t="shared" si="0"/>
        <v>0</v>
      </c>
      <c r="Y33" s="2">
        <f t="shared" si="0"/>
        <v>2</v>
      </c>
      <c r="Z33" s="2">
        <f t="shared" si="0"/>
        <v>28</v>
      </c>
      <c r="AA33" s="2">
        <f t="shared" si="0"/>
        <v>0</v>
      </c>
      <c r="AB33" s="2">
        <f t="shared" si="0"/>
        <v>21</v>
      </c>
      <c r="AC33" s="2">
        <f t="shared" si="0"/>
        <v>0</v>
      </c>
      <c r="AD33" s="7">
        <f t="shared" si="0"/>
        <v>0</v>
      </c>
      <c r="AE33" s="7">
        <f t="shared" si="0"/>
        <v>0</v>
      </c>
      <c r="AF33" s="2">
        <f t="shared" si="0"/>
        <v>19</v>
      </c>
      <c r="AG33" s="7">
        <f t="shared" si="0"/>
        <v>5</v>
      </c>
      <c r="AH33" s="7">
        <f t="shared" si="0"/>
        <v>22</v>
      </c>
      <c r="AI33" s="7">
        <f t="shared" si="0"/>
        <v>0</v>
      </c>
      <c r="AJ33" s="7">
        <f t="shared" si="0"/>
        <v>0</v>
      </c>
      <c r="AK33" s="2">
        <f t="shared" si="0"/>
        <v>0</v>
      </c>
      <c r="AL33" s="2">
        <f t="shared" si="0"/>
        <v>17</v>
      </c>
      <c r="AM33" s="2">
        <f t="shared" si="0"/>
        <v>17</v>
      </c>
      <c r="AN33" s="7">
        <f t="shared" si="0"/>
        <v>0</v>
      </c>
      <c r="AO33" s="2">
        <f t="shared" si="0"/>
        <v>0</v>
      </c>
      <c r="AP33" s="2">
        <f t="shared" si="0"/>
        <v>0</v>
      </c>
      <c r="AQ33" s="7">
        <f t="shared" si="0"/>
        <v>0</v>
      </c>
      <c r="AR33" s="7">
        <f t="shared" si="0"/>
        <v>9</v>
      </c>
      <c r="AS33" s="7">
        <f t="shared" si="0"/>
        <v>2</v>
      </c>
      <c r="AT33" s="2">
        <f t="shared" si="0"/>
        <v>0</v>
      </c>
      <c r="AU33" s="7">
        <f t="shared" si="0"/>
        <v>0</v>
      </c>
    </row>
    <row r="34" spans="1:50" s="102" customFormat="1" ht="75" customHeight="1" x14ac:dyDescent="0.2">
      <c r="A34" s="91"/>
      <c r="B34" s="91"/>
      <c r="C34" s="92"/>
      <c r="D34" s="92"/>
      <c r="E34" s="92">
        <f>E33/28*100</f>
        <v>95.535714285714292</v>
      </c>
      <c r="F34" s="92">
        <f>F33/28*100</f>
        <v>100</v>
      </c>
      <c r="G34" s="92">
        <f t="shared" ref="G34:AT34" si="1">G33/28*100</f>
        <v>0</v>
      </c>
      <c r="H34" s="92">
        <f t="shared" si="1"/>
        <v>100</v>
      </c>
      <c r="I34" s="92">
        <f t="shared" si="1"/>
        <v>0</v>
      </c>
      <c r="J34" s="92">
        <f t="shared" si="1"/>
        <v>0</v>
      </c>
      <c r="K34" s="92">
        <f t="shared" si="1"/>
        <v>89.285714285714292</v>
      </c>
      <c r="L34" s="93" t="s">
        <v>824</v>
      </c>
      <c r="M34" s="92">
        <f t="shared" si="1"/>
        <v>92.857142857142861</v>
      </c>
      <c r="N34" s="92">
        <f t="shared" si="1"/>
        <v>0</v>
      </c>
      <c r="O34" s="92">
        <f t="shared" si="1"/>
        <v>3.5714285714285712</v>
      </c>
      <c r="P34" s="92">
        <f t="shared" si="1"/>
        <v>3.5714285714285712</v>
      </c>
      <c r="Q34" s="92">
        <f t="shared" si="1"/>
        <v>0</v>
      </c>
      <c r="R34" s="92">
        <f t="shared" si="1"/>
        <v>3.5714285714285712</v>
      </c>
      <c r="S34" s="92">
        <f t="shared" si="1"/>
        <v>0</v>
      </c>
      <c r="T34" s="92">
        <f t="shared" si="1"/>
        <v>10.714285714285714</v>
      </c>
      <c r="U34" s="92">
        <f t="shared" si="1"/>
        <v>0</v>
      </c>
      <c r="V34" s="92">
        <f t="shared" si="1"/>
        <v>75</v>
      </c>
      <c r="W34" s="92">
        <f t="shared" si="1"/>
        <v>92.857142857142861</v>
      </c>
      <c r="X34" s="92">
        <f t="shared" si="1"/>
        <v>0</v>
      </c>
      <c r="Y34" s="92">
        <f t="shared" si="1"/>
        <v>7.1428571428571423</v>
      </c>
      <c r="Z34" s="92">
        <f t="shared" si="1"/>
        <v>100</v>
      </c>
      <c r="AA34" s="92">
        <f t="shared" si="1"/>
        <v>0</v>
      </c>
      <c r="AB34" s="92">
        <f t="shared" si="1"/>
        <v>75</v>
      </c>
      <c r="AC34" s="92">
        <f t="shared" si="1"/>
        <v>0</v>
      </c>
      <c r="AD34" s="60" t="s">
        <v>825</v>
      </c>
      <c r="AE34" s="94" t="s">
        <v>826</v>
      </c>
      <c r="AF34" s="92">
        <f t="shared" si="1"/>
        <v>67.857142857142861</v>
      </c>
      <c r="AG34" s="95">
        <f t="shared" si="1"/>
        <v>17.857142857142858</v>
      </c>
      <c r="AH34" s="95">
        <f t="shared" si="1"/>
        <v>78.571428571428569</v>
      </c>
      <c r="AI34" s="95">
        <f t="shared" si="1"/>
        <v>0</v>
      </c>
      <c r="AJ34" s="100" t="s">
        <v>827</v>
      </c>
      <c r="AK34" s="92">
        <f>SUM(AK4:AK32)</f>
        <v>1267</v>
      </c>
      <c r="AL34" s="92">
        <f t="shared" si="1"/>
        <v>60.714285714285708</v>
      </c>
      <c r="AM34" s="92">
        <f t="shared" si="1"/>
        <v>60.714285714285708</v>
      </c>
      <c r="AN34" s="63" t="s">
        <v>828</v>
      </c>
      <c r="AO34" s="92">
        <f t="shared" si="1"/>
        <v>0</v>
      </c>
      <c r="AP34" s="92">
        <f>SUM(AP4:AP32)</f>
        <v>106</v>
      </c>
      <c r="AQ34" s="94" t="s">
        <v>829</v>
      </c>
      <c r="AR34" s="95" t="s">
        <v>830</v>
      </c>
      <c r="AS34" s="95" t="s">
        <v>831</v>
      </c>
      <c r="AT34" s="92">
        <f t="shared" si="1"/>
        <v>0</v>
      </c>
      <c r="AU34" s="95" t="s">
        <v>832</v>
      </c>
      <c r="AV34" s="101"/>
      <c r="AW34" s="101"/>
      <c r="AX34" s="101"/>
    </row>
    <row r="35" spans="1:50" ht="12.75" hidden="1" x14ac:dyDescent="0.2">
      <c r="A35" s="97"/>
      <c r="B35" s="97"/>
      <c r="C35" s="98"/>
      <c r="D35" s="98"/>
      <c r="E35" s="98"/>
      <c r="F35" s="98"/>
      <c r="G35" s="98"/>
      <c r="H35" s="98"/>
      <c r="I35" s="98"/>
      <c r="J35" s="98"/>
      <c r="K35" s="98"/>
      <c r="L35" s="96"/>
      <c r="M35" s="98"/>
      <c r="N35" s="98"/>
      <c r="O35" s="98"/>
      <c r="P35" s="98"/>
      <c r="Q35" s="98"/>
      <c r="R35" s="98"/>
      <c r="S35" s="98"/>
      <c r="T35" s="98"/>
      <c r="U35" s="98"/>
      <c r="V35" s="98"/>
      <c r="W35" s="98"/>
      <c r="X35" s="98"/>
      <c r="Y35" s="98"/>
      <c r="Z35" s="98"/>
      <c r="AA35" s="98"/>
      <c r="AB35" s="98"/>
      <c r="AC35" s="98"/>
      <c r="AD35" s="96"/>
      <c r="AE35" s="96"/>
      <c r="AF35" s="98"/>
      <c r="AG35" s="96"/>
      <c r="AH35" s="96"/>
      <c r="AI35" s="96"/>
      <c r="AJ35" s="99"/>
      <c r="AK35" s="98"/>
      <c r="AL35" s="98"/>
      <c r="AM35" s="98"/>
      <c r="AN35" s="96"/>
      <c r="AO35" s="98"/>
      <c r="AP35" s="98"/>
      <c r="AQ35" s="96"/>
      <c r="AR35" s="96"/>
      <c r="AS35" s="96"/>
      <c r="AT35" s="98"/>
      <c r="AU35" s="96"/>
    </row>
    <row r="36" spans="1:50" ht="12.75" hidden="1" x14ac:dyDescent="0.2">
      <c r="A36" s="97"/>
      <c r="B36" s="97"/>
      <c r="C36" s="98"/>
      <c r="D36" s="98"/>
      <c r="E36" s="98"/>
      <c r="F36" s="98"/>
      <c r="G36" s="98"/>
      <c r="H36" s="98"/>
      <c r="I36" s="98"/>
      <c r="J36" s="98"/>
      <c r="K36" s="98"/>
      <c r="L36" s="96"/>
      <c r="M36" s="98"/>
      <c r="N36" s="98"/>
      <c r="O36" s="98"/>
      <c r="P36" s="98"/>
      <c r="Q36" s="98"/>
      <c r="R36" s="98"/>
      <c r="S36" s="98"/>
      <c r="T36" s="98"/>
      <c r="U36" s="98"/>
      <c r="V36" s="98"/>
      <c r="W36" s="98"/>
      <c r="X36" s="98"/>
      <c r="Y36" s="98"/>
      <c r="Z36" s="98"/>
      <c r="AA36" s="98"/>
      <c r="AB36" s="98"/>
      <c r="AC36" s="98"/>
      <c r="AD36" s="96"/>
      <c r="AE36" s="96"/>
      <c r="AF36" s="98"/>
      <c r="AG36" s="96"/>
      <c r="AH36" s="96"/>
      <c r="AI36" s="96"/>
      <c r="AJ36" s="99"/>
      <c r="AK36" s="98"/>
      <c r="AL36" s="98"/>
      <c r="AM36" s="98"/>
      <c r="AN36" s="96"/>
      <c r="AO36" s="98"/>
      <c r="AP36" s="98"/>
      <c r="AQ36" s="96"/>
      <c r="AR36" s="96"/>
      <c r="AS36" s="96"/>
      <c r="AT36" s="98"/>
      <c r="AU36" s="96"/>
    </row>
    <row r="37" spans="1:50" ht="15" hidden="1" customHeight="1" x14ac:dyDescent="0.2">
      <c r="A37" s="97"/>
      <c r="B37" s="97"/>
      <c r="C37" s="98"/>
      <c r="D37" s="98"/>
      <c r="E37" s="98"/>
      <c r="F37" s="98"/>
      <c r="G37" s="98"/>
      <c r="H37" s="98"/>
      <c r="I37" s="98"/>
      <c r="J37" s="98"/>
      <c r="K37" s="98"/>
      <c r="L37" s="96"/>
      <c r="M37" s="98"/>
      <c r="N37" s="98"/>
      <c r="O37" s="98"/>
      <c r="P37" s="98"/>
      <c r="Q37" s="98"/>
      <c r="R37" s="98"/>
      <c r="S37" s="98"/>
      <c r="T37" s="98"/>
      <c r="U37" s="98"/>
      <c r="V37" s="98"/>
      <c r="W37" s="98"/>
      <c r="X37" s="98"/>
      <c r="Y37" s="98"/>
      <c r="Z37" s="98"/>
      <c r="AA37" s="98"/>
      <c r="AB37" s="98"/>
      <c r="AC37" s="98"/>
      <c r="AD37" s="96"/>
      <c r="AE37" s="96"/>
      <c r="AF37" s="98"/>
      <c r="AG37" s="96"/>
      <c r="AH37" s="96"/>
      <c r="AI37" s="96"/>
      <c r="AJ37" s="99"/>
      <c r="AK37" s="98"/>
      <c r="AL37" s="98"/>
      <c r="AM37" s="98"/>
      <c r="AN37" s="96"/>
      <c r="AO37" s="98"/>
      <c r="AP37" s="98"/>
      <c r="AQ37" s="96"/>
      <c r="AR37" s="96"/>
      <c r="AS37" s="96"/>
      <c r="AT37" s="98"/>
      <c r="AU37" s="96"/>
    </row>
  </sheetData>
  <mergeCells count="27">
    <mergeCell ref="Z2:AA2"/>
    <mergeCell ref="W1:Y1"/>
    <mergeCell ref="F1:G1"/>
    <mergeCell ref="H1:J1"/>
    <mergeCell ref="M1:O1"/>
    <mergeCell ref="P1:V1"/>
    <mergeCell ref="F2:G2"/>
    <mergeCell ref="H2:J2"/>
    <mergeCell ref="M2:O2"/>
    <mergeCell ref="P2:V2"/>
    <mergeCell ref="W2:Y2"/>
    <mergeCell ref="B4:B32"/>
    <mergeCell ref="AO2:AO3"/>
    <mergeCell ref="AP2:AP3"/>
    <mergeCell ref="AR2:AR3"/>
    <mergeCell ref="AT2:AT3"/>
    <mergeCell ref="AB2:AC2"/>
    <mergeCell ref="AF2:AF3"/>
    <mergeCell ref="AG2:AI2"/>
    <mergeCell ref="AK2:AK3"/>
    <mergeCell ref="AL2:AL3"/>
    <mergeCell ref="AM2:AM3"/>
    <mergeCell ref="A1:D3"/>
    <mergeCell ref="Z1:AA1"/>
    <mergeCell ref="AB1:AC1"/>
    <mergeCell ref="AG1:AI1"/>
    <mergeCell ref="E2:E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X17"/>
  <sheetViews>
    <sheetView topLeftCell="A3" workbookViewId="0">
      <selection activeCell="E16" sqref="E16:AU16"/>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8.7109375" style="2" customWidth="1"/>
    <col min="6" max="7" width="10" style="2" customWidth="1"/>
    <col min="8" max="10" width="8.85546875" style="2" customWidth="1"/>
    <col min="11" max="11" width="9.42578125" style="2" customWidth="1"/>
    <col min="12" max="12" width="9.5703125" style="2" customWidth="1"/>
    <col min="13" max="15" width="9.140625" style="2"/>
    <col min="16" max="24" width="5.140625" style="2" customWidth="1"/>
    <col min="25" max="29" width="9.140625" style="2"/>
    <col min="30" max="30" width="9.140625" style="7"/>
    <col min="31" max="32" width="9.140625" style="2"/>
    <col min="33" max="35" width="9.140625" style="7"/>
    <col min="36" max="39" width="9.140625" style="2"/>
    <col min="40" max="40" width="9.140625" style="7"/>
    <col min="41" max="43" width="9.140625" style="2"/>
    <col min="44" max="45" width="9.140625" style="7"/>
    <col min="46" max="46" width="9.140625" style="2"/>
    <col min="47" max="47" width="16.140625" style="7" customWidth="1"/>
    <col min="48" max="50" width="9.140625" style="2"/>
    <col min="51" max="16384" width="9.140625" style="1"/>
  </cols>
  <sheetData>
    <row r="1" spans="1:50" s="17" customFormat="1" ht="45.75" customHeight="1" x14ac:dyDescent="0.25">
      <c r="A1" s="250"/>
      <c r="B1" s="250"/>
      <c r="C1" s="250"/>
      <c r="D1" s="250"/>
      <c r="E1" s="222">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223">
        <v>10</v>
      </c>
      <c r="AE1" s="222">
        <v>11</v>
      </c>
      <c r="AF1" s="222">
        <v>12</v>
      </c>
      <c r="AG1" s="239">
        <v>13</v>
      </c>
      <c r="AH1" s="239"/>
      <c r="AI1" s="239"/>
      <c r="AJ1" s="15">
        <v>14</v>
      </c>
      <c r="AK1" s="15">
        <v>15</v>
      </c>
      <c r="AL1" s="15">
        <v>16</v>
      </c>
      <c r="AM1" s="15">
        <v>17</v>
      </c>
      <c r="AN1" s="35">
        <v>18</v>
      </c>
      <c r="AO1" s="15">
        <v>19</v>
      </c>
      <c r="AP1" s="15">
        <v>20</v>
      </c>
      <c r="AQ1" s="15">
        <v>21</v>
      </c>
      <c r="AR1" s="35">
        <v>22</v>
      </c>
      <c r="AS1" s="35">
        <v>23</v>
      </c>
      <c r="AT1" s="15">
        <v>24</v>
      </c>
      <c r="AU1" s="3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36</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15.75" customHeight="1" x14ac:dyDescent="0.2">
      <c r="A4" s="251" t="s">
        <v>160</v>
      </c>
      <c r="B4" s="252" t="s">
        <v>161</v>
      </c>
      <c r="C4" s="5">
        <v>1</v>
      </c>
      <c r="D4" s="8" t="s">
        <v>162</v>
      </c>
      <c r="E4" s="36">
        <v>0.97</v>
      </c>
      <c r="F4" s="3" t="s">
        <v>2</v>
      </c>
      <c r="G4" s="3"/>
      <c r="H4" s="3" t="s">
        <v>2</v>
      </c>
      <c r="I4" s="3"/>
      <c r="J4" s="3"/>
      <c r="K4" s="3" t="s">
        <v>494</v>
      </c>
      <c r="L4" s="3"/>
      <c r="M4" s="3" t="s">
        <v>2</v>
      </c>
      <c r="N4" s="3"/>
      <c r="O4" s="3"/>
      <c r="P4" s="3"/>
      <c r="Q4" s="3"/>
      <c r="R4" s="3"/>
      <c r="S4" s="3"/>
      <c r="T4" s="3"/>
      <c r="U4" s="3"/>
      <c r="V4" s="3"/>
      <c r="W4" s="3" t="s">
        <v>2</v>
      </c>
      <c r="X4" s="3"/>
      <c r="Y4" s="3"/>
      <c r="Z4" s="3" t="s">
        <v>2</v>
      </c>
      <c r="AA4" s="3"/>
      <c r="AB4" s="3" t="s">
        <v>2</v>
      </c>
      <c r="AC4" s="3"/>
      <c r="AD4" s="4" t="s">
        <v>445</v>
      </c>
      <c r="AE4" s="3"/>
      <c r="AF4" s="3" t="s">
        <v>2</v>
      </c>
      <c r="AG4" s="4"/>
      <c r="AH4" s="4" t="s">
        <v>2</v>
      </c>
      <c r="AI4" s="4"/>
      <c r="AJ4" s="3" t="s">
        <v>451</v>
      </c>
      <c r="AK4" s="3">
        <v>79</v>
      </c>
      <c r="AL4" s="3" t="s">
        <v>2</v>
      </c>
      <c r="AM4" s="3" t="s">
        <v>2</v>
      </c>
      <c r="AN4" s="4" t="s">
        <v>1726</v>
      </c>
      <c r="AO4" s="3" t="s">
        <v>1725</v>
      </c>
      <c r="AP4" s="3">
        <v>6</v>
      </c>
      <c r="AQ4" s="3" t="s">
        <v>430</v>
      </c>
      <c r="AR4" s="4" t="s">
        <v>1724</v>
      </c>
      <c r="AS4" s="4" t="s">
        <v>1723</v>
      </c>
      <c r="AT4" s="3" t="s">
        <v>427</v>
      </c>
      <c r="AU4" s="4" t="s">
        <v>550</v>
      </c>
      <c r="AV4" s="1"/>
      <c r="AW4" s="1"/>
      <c r="AX4" s="1"/>
    </row>
    <row r="5" spans="1:50" ht="15.75" customHeight="1" x14ac:dyDescent="0.2">
      <c r="A5" s="251"/>
      <c r="B5" s="252"/>
      <c r="C5" s="5">
        <v>2</v>
      </c>
      <c r="D5" s="8" t="s">
        <v>163</v>
      </c>
      <c r="E5" s="36">
        <v>0.9</v>
      </c>
      <c r="F5" s="3" t="s">
        <v>2</v>
      </c>
      <c r="G5" s="3"/>
      <c r="H5" s="3" t="s">
        <v>2</v>
      </c>
      <c r="I5" s="3"/>
      <c r="J5" s="3"/>
      <c r="K5" s="3" t="s">
        <v>494</v>
      </c>
      <c r="L5" s="3"/>
      <c r="M5" s="3"/>
      <c r="N5" s="3"/>
      <c r="O5" s="3" t="s">
        <v>2</v>
      </c>
      <c r="P5" s="3"/>
      <c r="Q5" s="3" t="s">
        <v>2</v>
      </c>
      <c r="R5" s="3"/>
      <c r="S5" s="3"/>
      <c r="T5" s="3"/>
      <c r="U5" s="3"/>
      <c r="V5" s="3"/>
      <c r="W5" s="3" t="s">
        <v>2</v>
      </c>
      <c r="X5" s="3"/>
      <c r="Y5" s="3"/>
      <c r="Z5" s="3" t="s">
        <v>2</v>
      </c>
      <c r="AA5" s="3"/>
      <c r="AB5" s="3" t="s">
        <v>2</v>
      </c>
      <c r="AC5" s="3"/>
      <c r="AD5" s="4" t="s">
        <v>456</v>
      </c>
      <c r="AE5" s="3"/>
      <c r="AF5" s="3" t="s">
        <v>2</v>
      </c>
      <c r="AG5" s="4" t="s">
        <v>2</v>
      </c>
      <c r="AH5" s="4"/>
      <c r="AI5" s="4"/>
      <c r="AJ5" s="3"/>
      <c r="AK5" s="3">
        <v>324</v>
      </c>
      <c r="AL5" s="3" t="s">
        <v>427</v>
      </c>
      <c r="AM5" s="3" t="s">
        <v>427</v>
      </c>
      <c r="AN5" s="4" t="s">
        <v>572</v>
      </c>
      <c r="AO5" s="3" t="s">
        <v>1722</v>
      </c>
      <c r="AP5" s="3">
        <v>5</v>
      </c>
      <c r="AQ5" s="3" t="s">
        <v>430</v>
      </c>
      <c r="AR5" s="4" t="s">
        <v>625</v>
      </c>
      <c r="AS5" s="4" t="s">
        <v>432</v>
      </c>
      <c r="AT5" s="3" t="s">
        <v>1721</v>
      </c>
      <c r="AU5" s="4" t="s">
        <v>550</v>
      </c>
      <c r="AV5" s="1"/>
      <c r="AW5" s="1"/>
      <c r="AX5" s="1"/>
    </row>
    <row r="6" spans="1:50" ht="15.75" customHeight="1" x14ac:dyDescent="0.2">
      <c r="A6" s="251"/>
      <c r="B6" s="252"/>
      <c r="C6" s="5">
        <v>3</v>
      </c>
      <c r="D6" s="8" t="s">
        <v>164</v>
      </c>
      <c r="E6" s="36">
        <v>1</v>
      </c>
      <c r="F6" s="3" t="s">
        <v>2</v>
      </c>
      <c r="G6" s="3"/>
      <c r="H6" s="3" t="s">
        <v>2</v>
      </c>
      <c r="I6" s="3"/>
      <c r="J6" s="3"/>
      <c r="K6" s="3"/>
      <c r="L6" s="4" t="s">
        <v>1712</v>
      </c>
      <c r="M6" s="3"/>
      <c r="N6" s="3"/>
      <c r="O6" s="3" t="s">
        <v>2</v>
      </c>
      <c r="P6" s="3"/>
      <c r="Q6" s="3"/>
      <c r="R6" s="3"/>
      <c r="S6" s="3"/>
      <c r="T6" s="3"/>
      <c r="U6" s="3"/>
      <c r="V6" s="3" t="s">
        <v>2</v>
      </c>
      <c r="W6" s="3" t="s">
        <v>2</v>
      </c>
      <c r="X6" s="3"/>
      <c r="Y6" s="3"/>
      <c r="Z6" s="3" t="s">
        <v>2</v>
      </c>
      <c r="AA6" s="3"/>
      <c r="AB6" s="3" t="s">
        <v>2</v>
      </c>
      <c r="AC6" s="3"/>
      <c r="AD6" s="4" t="s">
        <v>551</v>
      </c>
      <c r="AE6" s="3"/>
      <c r="AF6" s="3" t="s">
        <v>2</v>
      </c>
      <c r="AG6" s="4"/>
      <c r="AH6" s="4" t="s">
        <v>2</v>
      </c>
      <c r="AI6" s="4"/>
      <c r="AJ6" s="3" t="s">
        <v>509</v>
      </c>
      <c r="AK6" s="3">
        <v>25</v>
      </c>
      <c r="AL6" s="3" t="s">
        <v>2</v>
      </c>
      <c r="AM6" s="3" t="s">
        <v>2</v>
      </c>
      <c r="AN6" s="4" t="s">
        <v>498</v>
      </c>
      <c r="AO6" s="3" t="s">
        <v>427</v>
      </c>
      <c r="AP6" s="3">
        <v>5</v>
      </c>
      <c r="AQ6" s="3" t="s">
        <v>430</v>
      </c>
      <c r="AR6" s="4" t="s">
        <v>1720</v>
      </c>
      <c r="AS6" s="4" t="s">
        <v>432</v>
      </c>
      <c r="AT6" s="3" t="s">
        <v>427</v>
      </c>
      <c r="AU6" s="4" t="s">
        <v>550</v>
      </c>
      <c r="AV6" s="1"/>
      <c r="AW6" s="1"/>
      <c r="AX6" s="1"/>
    </row>
    <row r="7" spans="1:50" ht="15.75" customHeight="1" x14ac:dyDescent="0.2">
      <c r="A7" s="251"/>
      <c r="B7" s="252"/>
      <c r="C7" s="5">
        <v>4</v>
      </c>
      <c r="D7" s="8" t="s">
        <v>165</v>
      </c>
      <c r="E7" s="36">
        <v>1</v>
      </c>
      <c r="F7" s="3" t="s">
        <v>2</v>
      </c>
      <c r="G7" s="3"/>
      <c r="H7" s="3" t="s">
        <v>2</v>
      </c>
      <c r="I7" s="3"/>
      <c r="J7" s="3"/>
      <c r="K7" s="3" t="s">
        <v>494</v>
      </c>
      <c r="L7" s="3"/>
      <c r="M7" s="3" t="s">
        <v>2</v>
      </c>
      <c r="N7" s="3"/>
      <c r="O7" s="3"/>
      <c r="P7" s="3"/>
      <c r="Q7" s="3"/>
      <c r="R7" s="3"/>
      <c r="S7" s="3"/>
      <c r="T7" s="3"/>
      <c r="U7" s="3"/>
      <c r="V7" s="3" t="s">
        <v>2</v>
      </c>
      <c r="W7" s="3" t="s">
        <v>2</v>
      </c>
      <c r="X7" s="3"/>
      <c r="Y7" s="3"/>
      <c r="Z7" s="3" t="s">
        <v>2</v>
      </c>
      <c r="AA7" s="3"/>
      <c r="AB7" s="3" t="s">
        <v>2</v>
      </c>
      <c r="AC7" s="3"/>
      <c r="AD7" s="4" t="s">
        <v>445</v>
      </c>
      <c r="AE7" s="3"/>
      <c r="AF7" s="3" t="s">
        <v>2</v>
      </c>
      <c r="AG7" s="4"/>
      <c r="AH7" s="4" t="s">
        <v>2</v>
      </c>
      <c r="AI7" s="4"/>
      <c r="AJ7" s="3" t="s">
        <v>509</v>
      </c>
      <c r="AK7" s="3">
        <v>32</v>
      </c>
      <c r="AL7" s="3" t="s">
        <v>427</v>
      </c>
      <c r="AM7" s="3" t="s">
        <v>427</v>
      </c>
      <c r="AN7" s="4" t="s">
        <v>1719</v>
      </c>
      <c r="AO7" s="3" t="s">
        <v>427</v>
      </c>
      <c r="AP7" s="3">
        <v>10</v>
      </c>
      <c r="AQ7" s="3" t="s">
        <v>1718</v>
      </c>
      <c r="AR7" s="4" t="s">
        <v>2</v>
      </c>
      <c r="AS7" s="4" t="s">
        <v>2</v>
      </c>
      <c r="AT7" s="3" t="s">
        <v>427</v>
      </c>
      <c r="AU7" s="4" t="s">
        <v>550</v>
      </c>
      <c r="AV7" s="1"/>
      <c r="AW7" s="1"/>
      <c r="AX7" s="1"/>
    </row>
    <row r="8" spans="1:50" ht="15.75" customHeight="1" x14ac:dyDescent="0.2">
      <c r="A8" s="251"/>
      <c r="B8" s="252"/>
      <c r="C8" s="5">
        <v>5</v>
      </c>
      <c r="D8" s="8" t="s">
        <v>166</v>
      </c>
      <c r="E8" s="36">
        <v>1</v>
      </c>
      <c r="F8" s="3" t="s">
        <v>2</v>
      </c>
      <c r="G8" s="3"/>
      <c r="H8" s="3"/>
      <c r="I8" s="3"/>
      <c r="J8" s="3"/>
      <c r="K8" s="3" t="s">
        <v>494</v>
      </c>
      <c r="L8" s="3"/>
      <c r="M8" s="3" t="s">
        <v>2</v>
      </c>
      <c r="N8" s="3"/>
      <c r="O8" s="3"/>
      <c r="P8" s="3"/>
      <c r="Q8" s="3"/>
      <c r="R8" s="3"/>
      <c r="S8" s="3"/>
      <c r="T8" s="3"/>
      <c r="U8" s="3"/>
      <c r="V8" s="3" t="s">
        <v>2</v>
      </c>
      <c r="W8" s="3"/>
      <c r="X8" s="3"/>
      <c r="Y8" s="3"/>
      <c r="Z8" s="3" t="s">
        <v>2</v>
      </c>
      <c r="AA8" s="3"/>
      <c r="AB8" s="3" t="s">
        <v>2</v>
      </c>
      <c r="AC8" s="3"/>
      <c r="AD8" s="4" t="s">
        <v>445</v>
      </c>
      <c r="AE8" s="4" t="s">
        <v>555</v>
      </c>
      <c r="AF8" s="3" t="s">
        <v>2</v>
      </c>
      <c r="AG8" s="4"/>
      <c r="AH8" s="4" t="s">
        <v>2</v>
      </c>
      <c r="AI8" s="4"/>
      <c r="AJ8" s="4" t="s">
        <v>1717</v>
      </c>
      <c r="AK8" s="3">
        <v>46</v>
      </c>
      <c r="AL8" s="3" t="s">
        <v>427</v>
      </c>
      <c r="AM8" s="3" t="s">
        <v>2</v>
      </c>
      <c r="AN8" s="4" t="s">
        <v>561</v>
      </c>
      <c r="AO8" s="3" t="s">
        <v>427</v>
      </c>
      <c r="AP8" s="3">
        <v>5</v>
      </c>
      <c r="AQ8" s="3" t="s">
        <v>1716</v>
      </c>
      <c r="AR8" s="4" t="s">
        <v>2</v>
      </c>
      <c r="AS8" s="4" t="s">
        <v>2</v>
      </c>
      <c r="AT8" s="3" t="s">
        <v>427</v>
      </c>
      <c r="AU8" s="4" t="s">
        <v>550</v>
      </c>
      <c r="AV8" s="1"/>
      <c r="AW8" s="1"/>
      <c r="AX8" s="1"/>
    </row>
    <row r="9" spans="1:50" ht="15.75" customHeight="1" x14ac:dyDescent="0.2">
      <c r="A9" s="251"/>
      <c r="B9" s="252"/>
      <c r="C9" s="5">
        <v>6</v>
      </c>
      <c r="D9" s="6" t="s">
        <v>167</v>
      </c>
      <c r="E9" s="36">
        <v>0.96</v>
      </c>
      <c r="F9" s="3" t="s">
        <v>2</v>
      </c>
      <c r="G9" s="3"/>
      <c r="H9" s="3" t="s">
        <v>2</v>
      </c>
      <c r="I9" s="3"/>
      <c r="J9" s="3"/>
      <c r="K9" s="3" t="s">
        <v>494</v>
      </c>
      <c r="L9" s="3"/>
      <c r="M9" s="3" t="s">
        <v>2</v>
      </c>
      <c r="N9" s="3"/>
      <c r="O9" s="3"/>
      <c r="P9" s="3"/>
      <c r="Q9" s="3"/>
      <c r="R9" s="3"/>
      <c r="S9" s="3"/>
      <c r="T9" s="3"/>
      <c r="U9" s="3"/>
      <c r="V9" s="3" t="s">
        <v>2</v>
      </c>
      <c r="W9" s="3" t="s">
        <v>2</v>
      </c>
      <c r="X9" s="3"/>
      <c r="Y9" s="3"/>
      <c r="Z9" s="3" t="s">
        <v>2</v>
      </c>
      <c r="AA9" s="3"/>
      <c r="AB9" s="3" t="s">
        <v>2</v>
      </c>
      <c r="AC9" s="3"/>
      <c r="AD9" s="4" t="s">
        <v>1715</v>
      </c>
      <c r="AE9" s="3"/>
      <c r="AF9" s="3" t="s">
        <v>2</v>
      </c>
      <c r="AG9" s="4"/>
      <c r="AH9" s="4" t="s">
        <v>2</v>
      </c>
      <c r="AI9" s="4"/>
      <c r="AJ9" s="3" t="s">
        <v>509</v>
      </c>
      <c r="AK9" s="3">
        <v>8</v>
      </c>
      <c r="AL9" s="3" t="s">
        <v>2</v>
      </c>
      <c r="AM9" s="3" t="s">
        <v>2</v>
      </c>
      <c r="AN9" s="4" t="s">
        <v>1714</v>
      </c>
      <c r="AO9" s="3" t="s">
        <v>427</v>
      </c>
      <c r="AP9" s="3">
        <v>5</v>
      </c>
      <c r="AQ9" s="3" t="s">
        <v>430</v>
      </c>
      <c r="AR9" s="4" t="s">
        <v>1713</v>
      </c>
      <c r="AS9" s="4" t="s">
        <v>2</v>
      </c>
      <c r="AT9" s="3" t="s">
        <v>427</v>
      </c>
      <c r="AU9" s="4" t="s">
        <v>550</v>
      </c>
      <c r="AV9" s="1"/>
      <c r="AW9" s="1"/>
      <c r="AX9" s="1"/>
    </row>
    <row r="10" spans="1:50" ht="15.75" customHeight="1" x14ac:dyDescent="0.2">
      <c r="A10" s="251"/>
      <c r="B10" s="252"/>
      <c r="C10" s="5">
        <v>7</v>
      </c>
      <c r="D10" s="8" t="s">
        <v>168</v>
      </c>
      <c r="E10" s="36">
        <v>0.96</v>
      </c>
      <c r="F10" s="3"/>
      <c r="G10" s="3"/>
      <c r="H10" s="3" t="s">
        <v>2</v>
      </c>
      <c r="I10" s="3"/>
      <c r="J10" s="3"/>
      <c r="K10" s="3"/>
      <c r="L10" s="4" t="s">
        <v>1712</v>
      </c>
      <c r="M10" s="3" t="s">
        <v>2</v>
      </c>
      <c r="N10" s="3"/>
      <c r="O10" s="3"/>
      <c r="P10" s="3"/>
      <c r="Q10" s="3"/>
      <c r="R10" s="3"/>
      <c r="S10" s="3"/>
      <c r="T10" s="3"/>
      <c r="U10" s="3"/>
      <c r="V10" s="3" t="s">
        <v>2</v>
      </c>
      <c r="W10" s="3" t="s">
        <v>2</v>
      </c>
      <c r="X10" s="3"/>
      <c r="Y10" s="3"/>
      <c r="Z10" s="3" t="s">
        <v>2</v>
      </c>
      <c r="AA10" s="3"/>
      <c r="AB10" s="3" t="s">
        <v>2</v>
      </c>
      <c r="AC10" s="3"/>
      <c r="AD10" s="4" t="s">
        <v>456</v>
      </c>
      <c r="AE10" s="4" t="s">
        <v>1711</v>
      </c>
      <c r="AF10" s="3" t="s">
        <v>2</v>
      </c>
      <c r="AG10" s="4"/>
      <c r="AH10" s="4" t="s">
        <v>2</v>
      </c>
      <c r="AI10" s="4"/>
      <c r="AJ10" s="3" t="s">
        <v>509</v>
      </c>
      <c r="AK10" s="3">
        <v>98</v>
      </c>
      <c r="AL10" s="3" t="s">
        <v>427</v>
      </c>
      <c r="AM10" s="3" t="s">
        <v>427</v>
      </c>
      <c r="AN10" s="4" t="s">
        <v>437</v>
      </c>
      <c r="AO10" s="3" t="s">
        <v>1710</v>
      </c>
      <c r="AP10" s="3">
        <v>5</v>
      </c>
      <c r="AQ10" s="3" t="s">
        <v>1709</v>
      </c>
      <c r="AR10" s="4" t="s">
        <v>2</v>
      </c>
      <c r="AS10" s="4" t="s">
        <v>2</v>
      </c>
      <c r="AT10" s="3" t="s">
        <v>427</v>
      </c>
      <c r="AU10" s="4" t="s">
        <v>607</v>
      </c>
      <c r="AV10" s="1"/>
      <c r="AW10" s="1"/>
      <c r="AX10" s="1"/>
    </row>
    <row r="11" spans="1:50" ht="15.75" customHeight="1" x14ac:dyDescent="0.2">
      <c r="A11" s="251"/>
      <c r="B11" s="252"/>
      <c r="C11" s="5">
        <v>8</v>
      </c>
      <c r="D11" s="8" t="s">
        <v>169</v>
      </c>
      <c r="E11" s="36">
        <v>1</v>
      </c>
      <c r="F11" s="3" t="s">
        <v>2</v>
      </c>
      <c r="G11" s="3"/>
      <c r="H11" s="3" t="s">
        <v>2</v>
      </c>
      <c r="I11" s="3"/>
      <c r="J11" s="3"/>
      <c r="K11" s="3" t="s">
        <v>494</v>
      </c>
      <c r="L11" s="3"/>
      <c r="M11" s="3" t="s">
        <v>2</v>
      </c>
      <c r="N11" s="3"/>
      <c r="O11" s="3"/>
      <c r="P11" s="3"/>
      <c r="Q11" s="3"/>
      <c r="R11" s="3"/>
      <c r="S11" s="3"/>
      <c r="T11" s="3"/>
      <c r="U11" s="3"/>
      <c r="V11" s="3" t="s">
        <v>2</v>
      </c>
      <c r="W11" s="3" t="s">
        <v>2</v>
      </c>
      <c r="X11" s="3"/>
      <c r="Y11" s="3"/>
      <c r="Z11" s="3" t="s">
        <v>2</v>
      </c>
      <c r="AA11" s="3"/>
      <c r="AB11" s="3" t="s">
        <v>2</v>
      </c>
      <c r="AC11" s="3"/>
      <c r="AD11" s="4" t="s">
        <v>1708</v>
      </c>
      <c r="AE11" s="3"/>
      <c r="AF11" s="3" t="s">
        <v>2</v>
      </c>
      <c r="AG11" s="4"/>
      <c r="AH11" s="4" t="s">
        <v>2</v>
      </c>
      <c r="AI11" s="4"/>
      <c r="AJ11" s="3" t="s">
        <v>1492</v>
      </c>
      <c r="AK11" s="3">
        <v>19</v>
      </c>
      <c r="AL11" s="3" t="s">
        <v>2</v>
      </c>
      <c r="AM11" s="3" t="s">
        <v>2</v>
      </c>
      <c r="AN11" s="4"/>
      <c r="AO11" s="3" t="s">
        <v>427</v>
      </c>
      <c r="AP11" s="3">
        <v>5</v>
      </c>
      <c r="AQ11" s="3"/>
      <c r="AR11" s="4" t="s">
        <v>2</v>
      </c>
      <c r="AS11" s="4" t="s">
        <v>588</v>
      </c>
      <c r="AT11" s="3" t="s">
        <v>427</v>
      </c>
      <c r="AU11" s="4" t="s">
        <v>550</v>
      </c>
      <c r="AV11" s="1"/>
      <c r="AW11" s="1"/>
      <c r="AX11" s="1"/>
    </row>
    <row r="12" spans="1:50" ht="15.75" customHeight="1" x14ac:dyDescent="0.2">
      <c r="A12" s="65"/>
      <c r="B12" s="65"/>
      <c r="C12" s="62"/>
      <c r="D12" s="62"/>
      <c r="E12" s="174">
        <f>SUM(E4:E11)</f>
        <v>7.79</v>
      </c>
      <c r="F12" s="62">
        <f>COUNTIF(F4:F11,"да")</f>
        <v>7</v>
      </c>
      <c r="G12" s="62">
        <f t="shared" ref="G12:AU12" si="0">COUNTIF(G4:G11,"да")</f>
        <v>0</v>
      </c>
      <c r="H12" s="62">
        <f t="shared" si="0"/>
        <v>7</v>
      </c>
      <c r="I12" s="62">
        <f t="shared" si="0"/>
        <v>0</v>
      </c>
      <c r="J12" s="62">
        <f t="shared" si="0"/>
        <v>0</v>
      </c>
      <c r="K12" s="62">
        <v>6</v>
      </c>
      <c r="L12" s="62">
        <v>2</v>
      </c>
      <c r="M12" s="62">
        <f t="shared" si="0"/>
        <v>6</v>
      </c>
      <c r="N12" s="62">
        <f t="shared" si="0"/>
        <v>0</v>
      </c>
      <c r="O12" s="62">
        <f t="shared" si="0"/>
        <v>2</v>
      </c>
      <c r="P12" s="62">
        <f t="shared" si="0"/>
        <v>0</v>
      </c>
      <c r="Q12" s="62">
        <f t="shared" si="0"/>
        <v>1</v>
      </c>
      <c r="R12" s="62">
        <f t="shared" si="0"/>
        <v>0</v>
      </c>
      <c r="S12" s="62">
        <f t="shared" si="0"/>
        <v>0</v>
      </c>
      <c r="T12" s="62">
        <f t="shared" si="0"/>
        <v>0</v>
      </c>
      <c r="U12" s="62">
        <f t="shared" si="0"/>
        <v>0</v>
      </c>
      <c r="V12" s="62">
        <f t="shared" si="0"/>
        <v>6</v>
      </c>
      <c r="W12" s="62">
        <f t="shared" si="0"/>
        <v>7</v>
      </c>
      <c r="X12" s="62">
        <f t="shared" si="0"/>
        <v>0</v>
      </c>
      <c r="Y12" s="62">
        <f t="shared" si="0"/>
        <v>0</v>
      </c>
      <c r="Z12" s="62">
        <f t="shared" si="0"/>
        <v>8</v>
      </c>
      <c r="AA12" s="62">
        <f t="shared" si="0"/>
        <v>0</v>
      </c>
      <c r="AB12" s="62">
        <f t="shared" si="0"/>
        <v>8</v>
      </c>
      <c r="AC12" s="62">
        <f t="shared" si="0"/>
        <v>0</v>
      </c>
      <c r="AD12" s="63">
        <f t="shared" si="0"/>
        <v>0</v>
      </c>
      <c r="AE12" s="62">
        <f t="shared" si="0"/>
        <v>0</v>
      </c>
      <c r="AF12" s="62">
        <f t="shared" si="0"/>
        <v>8</v>
      </c>
      <c r="AG12" s="63">
        <f t="shared" si="0"/>
        <v>1</v>
      </c>
      <c r="AH12" s="63">
        <f t="shared" si="0"/>
        <v>7</v>
      </c>
      <c r="AI12" s="63">
        <f t="shared" si="0"/>
        <v>0</v>
      </c>
      <c r="AJ12" s="62">
        <f t="shared" si="0"/>
        <v>0</v>
      </c>
      <c r="AK12" s="62">
        <f t="shared" si="0"/>
        <v>0</v>
      </c>
      <c r="AL12" s="62">
        <f t="shared" si="0"/>
        <v>4</v>
      </c>
      <c r="AM12" s="62">
        <f t="shared" si="0"/>
        <v>5</v>
      </c>
      <c r="AN12" s="63">
        <f t="shared" si="0"/>
        <v>0</v>
      </c>
      <c r="AO12" s="62">
        <v>3</v>
      </c>
      <c r="AP12" s="62">
        <f t="shared" si="0"/>
        <v>0</v>
      </c>
      <c r="AQ12" s="62">
        <f t="shared" si="0"/>
        <v>0</v>
      </c>
      <c r="AR12" s="63">
        <f t="shared" si="0"/>
        <v>4</v>
      </c>
      <c r="AS12" s="63">
        <f t="shared" si="0"/>
        <v>4</v>
      </c>
      <c r="AT12" s="62">
        <v>1</v>
      </c>
      <c r="AU12" s="63">
        <f t="shared" si="0"/>
        <v>0</v>
      </c>
    </row>
    <row r="13" spans="1:50" ht="15.75" customHeight="1" x14ac:dyDescent="0.2">
      <c r="A13" s="65"/>
      <c r="B13" s="65"/>
      <c r="C13" s="62"/>
      <c r="D13" s="62"/>
      <c r="E13" s="62">
        <f>E12/8*100</f>
        <v>97.375</v>
      </c>
      <c r="F13" s="62">
        <f>F12/8*100</f>
        <v>87.5</v>
      </c>
      <c r="G13" s="62">
        <f t="shared" ref="G13:AT13" si="1">G12/8*100</f>
        <v>0</v>
      </c>
      <c r="H13" s="62">
        <f t="shared" si="1"/>
        <v>87.5</v>
      </c>
      <c r="I13" s="62">
        <f t="shared" si="1"/>
        <v>0</v>
      </c>
      <c r="J13" s="62">
        <f t="shared" si="1"/>
        <v>0</v>
      </c>
      <c r="K13" s="62">
        <f t="shared" si="1"/>
        <v>75</v>
      </c>
      <c r="L13" s="62">
        <f t="shared" si="1"/>
        <v>25</v>
      </c>
      <c r="M13" s="62">
        <f t="shared" si="1"/>
        <v>75</v>
      </c>
      <c r="N13" s="62">
        <f t="shared" si="1"/>
        <v>0</v>
      </c>
      <c r="O13" s="62">
        <f t="shared" si="1"/>
        <v>25</v>
      </c>
      <c r="P13" s="62">
        <f t="shared" si="1"/>
        <v>0</v>
      </c>
      <c r="Q13" s="62">
        <f t="shared" si="1"/>
        <v>12.5</v>
      </c>
      <c r="R13" s="62">
        <f t="shared" si="1"/>
        <v>0</v>
      </c>
      <c r="S13" s="62">
        <f t="shared" si="1"/>
        <v>0</v>
      </c>
      <c r="T13" s="62">
        <f t="shared" si="1"/>
        <v>0</v>
      </c>
      <c r="U13" s="62">
        <f t="shared" si="1"/>
        <v>0</v>
      </c>
      <c r="V13" s="62">
        <f t="shared" si="1"/>
        <v>75</v>
      </c>
      <c r="W13" s="62">
        <f t="shared" si="1"/>
        <v>87.5</v>
      </c>
      <c r="X13" s="62">
        <f t="shared" si="1"/>
        <v>0</v>
      </c>
      <c r="Y13" s="62">
        <f t="shared" si="1"/>
        <v>0</v>
      </c>
      <c r="Z13" s="62">
        <f t="shared" si="1"/>
        <v>100</v>
      </c>
      <c r="AA13" s="62">
        <f t="shared" si="1"/>
        <v>0</v>
      </c>
      <c r="AB13" s="62">
        <f t="shared" si="1"/>
        <v>100</v>
      </c>
      <c r="AC13" s="62">
        <f t="shared" si="1"/>
        <v>0</v>
      </c>
      <c r="AD13" s="63" t="s">
        <v>1727</v>
      </c>
      <c r="AE13" s="63" t="s">
        <v>1728</v>
      </c>
      <c r="AF13" s="62">
        <f t="shared" si="1"/>
        <v>100</v>
      </c>
      <c r="AG13" s="63">
        <f t="shared" si="1"/>
        <v>12.5</v>
      </c>
      <c r="AH13" s="63">
        <f t="shared" si="1"/>
        <v>87.5</v>
      </c>
      <c r="AI13" s="63">
        <f t="shared" si="1"/>
        <v>0</v>
      </c>
      <c r="AJ13" s="112" t="s">
        <v>1729</v>
      </c>
      <c r="AK13" s="62">
        <f>SUM(AK4:AK11)</f>
        <v>631</v>
      </c>
      <c r="AL13" s="62">
        <f t="shared" si="1"/>
        <v>50</v>
      </c>
      <c r="AM13" s="62">
        <f t="shared" si="1"/>
        <v>62.5</v>
      </c>
      <c r="AN13" s="63" t="s">
        <v>1730</v>
      </c>
      <c r="AO13" s="62">
        <f t="shared" si="1"/>
        <v>37.5</v>
      </c>
      <c r="AP13" s="62">
        <f>SUM(AP4:AP11)</f>
        <v>46</v>
      </c>
      <c r="AQ13" s="112" t="s">
        <v>1731</v>
      </c>
      <c r="AR13" s="112" t="s">
        <v>1732</v>
      </c>
      <c r="AS13" s="63" t="s">
        <v>1733</v>
      </c>
      <c r="AT13" s="62">
        <f t="shared" si="1"/>
        <v>12.5</v>
      </c>
      <c r="AU13" s="63" t="s">
        <v>1734</v>
      </c>
    </row>
    <row r="14" spans="1:50" ht="12.75" x14ac:dyDescent="0.2"/>
    <row r="15" spans="1:50" ht="12.75" x14ac:dyDescent="0.2"/>
    <row r="16" spans="1:50" ht="12.75" x14ac:dyDescent="0.2">
      <c r="E16" s="54">
        <v>97.375</v>
      </c>
      <c r="F16" s="54">
        <v>87.5</v>
      </c>
      <c r="G16" s="54">
        <v>0</v>
      </c>
      <c r="H16" s="54">
        <v>87.5</v>
      </c>
      <c r="I16" s="54">
        <v>0</v>
      </c>
      <c r="J16" s="54">
        <v>0</v>
      </c>
      <c r="K16" s="54">
        <v>75</v>
      </c>
      <c r="L16" s="54">
        <v>25</v>
      </c>
      <c r="M16" s="54">
        <v>75</v>
      </c>
      <c r="N16" s="54">
        <v>0</v>
      </c>
      <c r="O16" s="54">
        <v>25</v>
      </c>
      <c r="P16" s="54">
        <v>0</v>
      </c>
      <c r="Q16" s="54">
        <v>12.5</v>
      </c>
      <c r="R16" s="54">
        <v>0</v>
      </c>
      <c r="S16" s="54">
        <v>0</v>
      </c>
      <c r="T16" s="54">
        <v>0</v>
      </c>
      <c r="U16" s="54">
        <v>0</v>
      </c>
      <c r="V16" s="54">
        <v>75</v>
      </c>
      <c r="W16" s="54">
        <v>87.5</v>
      </c>
      <c r="X16" s="54">
        <v>0</v>
      </c>
      <c r="Y16" s="54">
        <v>0</v>
      </c>
      <c r="Z16" s="54">
        <v>100</v>
      </c>
      <c r="AA16" s="54">
        <v>0</v>
      </c>
      <c r="AB16" s="54">
        <v>100</v>
      </c>
      <c r="AC16" s="54">
        <v>0</v>
      </c>
      <c r="AD16" s="54" t="s">
        <v>1727</v>
      </c>
      <c r="AE16" s="54" t="s">
        <v>1728</v>
      </c>
      <c r="AF16" s="54">
        <v>100</v>
      </c>
      <c r="AG16" s="54">
        <v>12.5</v>
      </c>
      <c r="AH16" s="54">
        <v>87.5</v>
      </c>
      <c r="AI16" s="54">
        <v>0</v>
      </c>
      <c r="AJ16" s="54" t="s">
        <v>1729</v>
      </c>
      <c r="AK16" s="54">
        <v>631</v>
      </c>
      <c r="AL16" s="54">
        <v>50</v>
      </c>
      <c r="AM16" s="54">
        <v>62.5</v>
      </c>
      <c r="AN16" s="54" t="s">
        <v>1730</v>
      </c>
      <c r="AO16" s="54">
        <v>37.5</v>
      </c>
      <c r="AP16" s="54">
        <v>46</v>
      </c>
      <c r="AQ16" s="54" t="s">
        <v>1731</v>
      </c>
      <c r="AR16" s="54" t="s">
        <v>1732</v>
      </c>
      <c r="AS16" s="54" t="s">
        <v>1733</v>
      </c>
      <c r="AT16" s="54">
        <v>12.5</v>
      </c>
      <c r="AU16" s="54" t="s">
        <v>1734</v>
      </c>
    </row>
    <row r="17" ht="12.75" x14ac:dyDescent="0.2"/>
  </sheetData>
  <mergeCells count="37">
    <mergeCell ref="AG2:AI2"/>
    <mergeCell ref="AJ2:AJ3"/>
    <mergeCell ref="AK2:AK3"/>
    <mergeCell ref="AL2:AL3"/>
    <mergeCell ref="AM2:AM3"/>
    <mergeCell ref="AN2:AN3"/>
    <mergeCell ref="AU2:AU3"/>
    <mergeCell ref="AO2:AO3"/>
    <mergeCell ref="AP2:AP3"/>
    <mergeCell ref="AQ2:AQ3"/>
    <mergeCell ref="AR2:AR3"/>
    <mergeCell ref="AS2:AS3"/>
    <mergeCell ref="AT2:AT3"/>
    <mergeCell ref="A4:A11"/>
    <mergeCell ref="B4:B11"/>
    <mergeCell ref="W2:Y2"/>
    <mergeCell ref="Z1:AA1"/>
    <mergeCell ref="AB1:AC1"/>
    <mergeCell ref="A1:D3"/>
    <mergeCell ref="Z2:AA2"/>
    <mergeCell ref="AB2:AC2"/>
    <mergeCell ref="AG1:AI1"/>
    <mergeCell ref="E2:E3"/>
    <mergeCell ref="F2:G2"/>
    <mergeCell ref="H2:J2"/>
    <mergeCell ref="K2:L2"/>
    <mergeCell ref="M2:O2"/>
    <mergeCell ref="P2:V2"/>
    <mergeCell ref="P1:V1"/>
    <mergeCell ref="F1:G1"/>
    <mergeCell ref="H1:J1"/>
    <mergeCell ref="K1:L1"/>
    <mergeCell ref="M1:O1"/>
    <mergeCell ref="W1:Y1"/>
    <mergeCell ref="AD2:AD3"/>
    <mergeCell ref="AE2:AE3"/>
    <mergeCell ref="AF2:A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92D050"/>
  </sheetPr>
  <dimension ref="A1:AX39"/>
  <sheetViews>
    <sheetView workbookViewId="0">
      <pane xSplit="4" ySplit="3" topLeftCell="AG13" activePane="bottomRight" state="frozen"/>
      <selection pane="topRight" activeCell="E1" sqref="E1"/>
      <selection pane="bottomLeft" activeCell="A4" sqref="A4"/>
      <selection pane="bottomRight" activeCell="AQ25" sqref="AQ25"/>
    </sheetView>
  </sheetViews>
  <sheetFormatPr defaultRowHeight="15" x14ac:dyDescent="0.25"/>
  <cols>
    <col min="1" max="1" width="20.7109375" style="13" customWidth="1"/>
    <col min="2" max="2" width="8.28515625" style="13" customWidth="1"/>
    <col min="3" max="3" width="7" style="1" customWidth="1"/>
    <col min="4" max="4" width="31.140625" style="1" customWidth="1"/>
    <col min="5" max="5" width="24" style="2" customWidth="1"/>
    <col min="6" max="7" width="10" style="2" customWidth="1"/>
    <col min="8" max="10" width="8.85546875" style="2" customWidth="1"/>
    <col min="11" max="11" width="9.42578125" style="2" customWidth="1"/>
    <col min="12" max="12" width="9.5703125" style="2" customWidth="1"/>
    <col min="13" max="15" width="9.140625" style="2"/>
    <col min="16" max="22" width="5.140625" style="2" customWidth="1"/>
    <col min="23" max="23" width="12" style="2" customWidth="1"/>
    <col min="24" max="24" width="5.140625" style="2" customWidth="1"/>
    <col min="25" max="29" width="9.140625" style="2"/>
    <col min="30" max="30" width="19.28515625" style="2" customWidth="1"/>
    <col min="31" max="32" width="9.140625" style="2"/>
    <col min="33" max="35" width="9.140625" style="7"/>
    <col min="36" max="36" width="20.7109375" style="2" customWidth="1"/>
    <col min="37" max="42" width="9.140625" style="2"/>
    <col min="43" max="43" width="13" style="2" customWidth="1"/>
    <col min="44" max="44" width="14.42578125" style="2" customWidth="1"/>
    <col min="45" max="45" width="17" style="2" customWidth="1"/>
    <col min="46" max="46" width="9.140625" style="2"/>
    <col min="47" max="47" width="12.5703125" style="2" customWidth="1"/>
    <col min="48" max="50" width="9.140625" style="2"/>
    <col min="51" max="16384" width="9.140625" style="1"/>
  </cols>
  <sheetData>
    <row r="1" spans="1:50" s="17" customFormat="1" ht="45.75" customHeight="1" x14ac:dyDescent="0.25">
      <c r="A1" s="250"/>
      <c r="B1" s="250"/>
      <c r="C1" s="250"/>
      <c r="D1" s="250"/>
      <c r="E1" s="14">
        <v>1</v>
      </c>
      <c r="F1" s="235">
        <v>2</v>
      </c>
      <c r="G1" s="235"/>
      <c r="H1" s="235">
        <v>3</v>
      </c>
      <c r="I1" s="235"/>
      <c r="J1" s="235"/>
      <c r="K1" s="235">
        <v>4</v>
      </c>
      <c r="L1" s="235"/>
      <c r="M1" s="235">
        <v>5</v>
      </c>
      <c r="N1" s="235"/>
      <c r="O1" s="235"/>
      <c r="P1" s="235">
        <v>6</v>
      </c>
      <c r="Q1" s="235"/>
      <c r="R1" s="235"/>
      <c r="S1" s="235"/>
      <c r="T1" s="235"/>
      <c r="U1" s="235"/>
      <c r="V1" s="235"/>
      <c r="W1" s="235">
        <v>7</v>
      </c>
      <c r="X1" s="235"/>
      <c r="Y1" s="235"/>
      <c r="Z1" s="235">
        <v>8</v>
      </c>
      <c r="AA1" s="235"/>
      <c r="AB1" s="235">
        <v>9</v>
      </c>
      <c r="AC1" s="235"/>
      <c r="AD1" s="14">
        <v>10</v>
      </c>
      <c r="AE1" s="14">
        <v>11</v>
      </c>
      <c r="AF1" s="14">
        <v>12</v>
      </c>
      <c r="AG1" s="239">
        <v>13</v>
      </c>
      <c r="AH1" s="239"/>
      <c r="AI1" s="239"/>
      <c r="AJ1" s="15">
        <v>14</v>
      </c>
      <c r="AK1" s="15">
        <v>15</v>
      </c>
      <c r="AL1" s="15">
        <v>16</v>
      </c>
      <c r="AM1" s="15">
        <v>17</v>
      </c>
      <c r="AN1" s="15">
        <v>18</v>
      </c>
      <c r="AO1" s="15">
        <v>19</v>
      </c>
      <c r="AP1" s="15">
        <v>20</v>
      </c>
      <c r="AQ1" s="15">
        <v>21</v>
      </c>
      <c r="AR1" s="15">
        <v>22</v>
      </c>
      <c r="AS1" s="15">
        <v>23</v>
      </c>
      <c r="AT1" s="15">
        <v>24</v>
      </c>
      <c r="AU1" s="15">
        <v>25</v>
      </c>
      <c r="AV1" s="16"/>
      <c r="AW1" s="16"/>
      <c r="AX1" s="16"/>
    </row>
    <row r="2" spans="1:50" ht="118.5" customHeight="1" x14ac:dyDescent="0.2">
      <c r="A2" s="250"/>
      <c r="B2" s="250"/>
      <c r="C2" s="250"/>
      <c r="D2" s="250"/>
      <c r="E2" s="241" t="s">
        <v>0</v>
      </c>
      <c r="F2" s="234" t="s">
        <v>1</v>
      </c>
      <c r="G2" s="234"/>
      <c r="H2" s="233" t="s">
        <v>3</v>
      </c>
      <c r="I2" s="233"/>
      <c r="J2" s="233"/>
      <c r="K2" s="234" t="s">
        <v>6</v>
      </c>
      <c r="L2" s="234"/>
      <c r="M2" s="233" t="s">
        <v>8</v>
      </c>
      <c r="N2" s="233"/>
      <c r="O2" s="233"/>
      <c r="P2" s="234" t="s">
        <v>10</v>
      </c>
      <c r="Q2" s="234"/>
      <c r="R2" s="234"/>
      <c r="S2" s="234"/>
      <c r="T2" s="234"/>
      <c r="U2" s="234"/>
      <c r="V2" s="234"/>
      <c r="W2" s="233" t="s">
        <v>16</v>
      </c>
      <c r="X2" s="233"/>
      <c r="Y2" s="233"/>
      <c r="Z2" s="234" t="s">
        <v>18</v>
      </c>
      <c r="AA2" s="234"/>
      <c r="AB2" s="233" t="s">
        <v>19</v>
      </c>
      <c r="AC2" s="233"/>
      <c r="AD2" s="243" t="s">
        <v>421</v>
      </c>
      <c r="AE2" s="241" t="s">
        <v>422</v>
      </c>
      <c r="AF2" s="243" t="s">
        <v>20</v>
      </c>
      <c r="AG2" s="233" t="s">
        <v>21</v>
      </c>
      <c r="AH2" s="233"/>
      <c r="AI2" s="233"/>
      <c r="AJ2" s="238" t="s">
        <v>24</v>
      </c>
      <c r="AK2" s="237" t="s">
        <v>25</v>
      </c>
      <c r="AL2" s="238" t="s">
        <v>26</v>
      </c>
      <c r="AM2" s="237" t="s">
        <v>27</v>
      </c>
      <c r="AN2" s="238" t="s">
        <v>28</v>
      </c>
      <c r="AO2" s="237" t="s">
        <v>29</v>
      </c>
      <c r="AP2" s="238" t="s">
        <v>30</v>
      </c>
      <c r="AQ2" s="237" t="s">
        <v>31</v>
      </c>
      <c r="AR2" s="238" t="s">
        <v>32</v>
      </c>
      <c r="AS2" s="237" t="s">
        <v>33</v>
      </c>
      <c r="AT2" s="238" t="s">
        <v>34</v>
      </c>
      <c r="AU2" s="237" t="s">
        <v>35</v>
      </c>
    </row>
    <row r="3" spans="1:50" ht="90" customHeight="1" x14ac:dyDescent="0.2">
      <c r="A3" s="250"/>
      <c r="B3" s="250"/>
      <c r="C3" s="250"/>
      <c r="D3" s="250"/>
      <c r="E3" s="248"/>
      <c r="F3" s="18" t="s">
        <v>2</v>
      </c>
      <c r="G3" s="18" t="s">
        <v>595</v>
      </c>
      <c r="H3" s="19" t="s">
        <v>4</v>
      </c>
      <c r="I3" s="19" t="s">
        <v>5</v>
      </c>
      <c r="J3" s="19" t="s">
        <v>37</v>
      </c>
      <c r="K3" s="18" t="s">
        <v>38</v>
      </c>
      <c r="L3" s="18" t="s">
        <v>39</v>
      </c>
      <c r="M3" s="19" t="s">
        <v>7</v>
      </c>
      <c r="N3" s="19" t="s">
        <v>9</v>
      </c>
      <c r="O3" s="19" t="s">
        <v>40</v>
      </c>
      <c r="P3" s="18" t="s">
        <v>11</v>
      </c>
      <c r="Q3" s="18" t="s">
        <v>12</v>
      </c>
      <c r="R3" s="18" t="s">
        <v>41</v>
      </c>
      <c r="S3" s="18" t="s">
        <v>13</v>
      </c>
      <c r="T3" s="18" t="s">
        <v>14</v>
      </c>
      <c r="U3" s="18" t="s">
        <v>37</v>
      </c>
      <c r="V3" s="18" t="s">
        <v>15</v>
      </c>
      <c r="W3" s="19" t="s">
        <v>7</v>
      </c>
      <c r="X3" s="19" t="s">
        <v>9</v>
      </c>
      <c r="Y3" s="19" t="s">
        <v>17</v>
      </c>
      <c r="Z3" s="18" t="s">
        <v>7</v>
      </c>
      <c r="AA3" s="18" t="s">
        <v>39</v>
      </c>
      <c r="AB3" s="19" t="s">
        <v>7</v>
      </c>
      <c r="AC3" s="20" t="s">
        <v>9</v>
      </c>
      <c r="AD3" s="249"/>
      <c r="AE3" s="248"/>
      <c r="AF3" s="249"/>
      <c r="AG3" s="19" t="s">
        <v>22</v>
      </c>
      <c r="AH3" s="19" t="s">
        <v>42</v>
      </c>
      <c r="AI3" s="19" t="s">
        <v>23</v>
      </c>
      <c r="AJ3" s="247"/>
      <c r="AK3" s="244"/>
      <c r="AL3" s="247"/>
      <c r="AM3" s="244"/>
      <c r="AN3" s="247"/>
      <c r="AO3" s="244"/>
      <c r="AP3" s="247"/>
      <c r="AQ3" s="244"/>
      <c r="AR3" s="247"/>
      <c r="AS3" s="244"/>
      <c r="AT3" s="247"/>
      <c r="AU3" s="244"/>
    </row>
    <row r="4" spans="1:50" ht="22.5" customHeight="1" x14ac:dyDescent="0.2">
      <c r="A4" s="251" t="s">
        <v>170</v>
      </c>
      <c r="B4" s="252" t="s">
        <v>171</v>
      </c>
      <c r="C4" s="5">
        <v>1</v>
      </c>
      <c r="D4" s="8" t="s">
        <v>172</v>
      </c>
      <c r="E4" s="36">
        <v>0.98</v>
      </c>
      <c r="F4" s="3" t="s">
        <v>2</v>
      </c>
      <c r="G4" s="3"/>
      <c r="H4" s="3" t="s">
        <v>2</v>
      </c>
      <c r="I4" s="3"/>
      <c r="J4" s="3"/>
      <c r="K4" s="104" t="s">
        <v>494</v>
      </c>
      <c r="L4" s="3"/>
      <c r="M4" s="3" t="s">
        <v>2</v>
      </c>
      <c r="N4" s="3"/>
      <c r="O4" s="3"/>
      <c r="P4" s="3"/>
      <c r="Q4" s="3"/>
      <c r="R4" s="3"/>
      <c r="S4" s="3"/>
      <c r="T4" s="3"/>
      <c r="U4" s="3"/>
      <c r="V4" s="3" t="s">
        <v>2</v>
      </c>
      <c r="W4" s="3" t="s">
        <v>2</v>
      </c>
      <c r="X4" s="3"/>
      <c r="Y4" s="3"/>
      <c r="Z4" s="3" t="s">
        <v>2</v>
      </c>
      <c r="AA4" s="3"/>
      <c r="AB4" s="3" t="s">
        <v>2</v>
      </c>
      <c r="AC4" s="3"/>
      <c r="AD4" s="3" t="s">
        <v>502</v>
      </c>
      <c r="AE4" s="3" t="s">
        <v>427</v>
      </c>
      <c r="AF4" s="3" t="s">
        <v>2</v>
      </c>
      <c r="AG4" s="59" t="s">
        <v>671</v>
      </c>
      <c r="AH4" s="59" t="s">
        <v>672</v>
      </c>
      <c r="AI4" s="4"/>
      <c r="AJ4" s="3" t="s">
        <v>673</v>
      </c>
      <c r="AK4" s="3">
        <v>230</v>
      </c>
      <c r="AL4" s="3" t="s">
        <v>2</v>
      </c>
      <c r="AM4" s="3" t="s">
        <v>2</v>
      </c>
      <c r="AN4" s="3">
        <v>2010</v>
      </c>
      <c r="AO4" s="3" t="s">
        <v>427</v>
      </c>
      <c r="AP4" s="3">
        <v>5</v>
      </c>
      <c r="AQ4" s="3" t="s">
        <v>430</v>
      </c>
      <c r="AR4" s="3" t="s">
        <v>2</v>
      </c>
      <c r="AS4" s="3" t="s">
        <v>2</v>
      </c>
      <c r="AT4" s="3" t="s">
        <v>427</v>
      </c>
      <c r="AU4" s="3" t="s">
        <v>550</v>
      </c>
      <c r="AV4" s="1"/>
      <c r="AW4" s="1"/>
      <c r="AX4" s="1"/>
    </row>
    <row r="5" spans="1:50" ht="22.5" customHeight="1" x14ac:dyDescent="0.2">
      <c r="A5" s="251"/>
      <c r="B5" s="252"/>
      <c r="C5" s="5">
        <v>2</v>
      </c>
      <c r="D5" s="8" t="s">
        <v>173</v>
      </c>
      <c r="E5" s="36">
        <v>1</v>
      </c>
      <c r="F5" s="3" t="s">
        <v>2</v>
      </c>
      <c r="G5" s="3"/>
      <c r="H5" s="3" t="s">
        <v>2</v>
      </c>
      <c r="I5" s="3"/>
      <c r="J5" s="3"/>
      <c r="K5" s="104" t="s">
        <v>494</v>
      </c>
      <c r="L5" s="3"/>
      <c r="M5" s="3" t="s">
        <v>2</v>
      </c>
      <c r="N5" s="3"/>
      <c r="O5" s="3"/>
      <c r="P5" s="3"/>
      <c r="Q5" s="3"/>
      <c r="R5" s="3"/>
      <c r="S5" s="3"/>
      <c r="T5" s="3"/>
      <c r="U5" s="3"/>
      <c r="V5" s="3" t="s">
        <v>2</v>
      </c>
      <c r="W5" s="3" t="s">
        <v>2</v>
      </c>
      <c r="X5" s="3"/>
      <c r="Y5" s="3"/>
      <c r="Z5" s="3" t="s">
        <v>2</v>
      </c>
      <c r="AA5" s="3"/>
      <c r="AB5" s="3" t="s">
        <v>2</v>
      </c>
      <c r="AC5" s="3"/>
      <c r="AD5" s="3" t="s">
        <v>499</v>
      </c>
      <c r="AE5" s="3" t="s">
        <v>427</v>
      </c>
      <c r="AF5" s="3" t="s">
        <v>2</v>
      </c>
      <c r="AG5" s="4"/>
      <c r="AH5" s="4" t="s">
        <v>2</v>
      </c>
      <c r="AI5" s="4"/>
      <c r="AJ5" s="3" t="s">
        <v>614</v>
      </c>
      <c r="AK5" s="3">
        <v>485</v>
      </c>
      <c r="AL5" s="3" t="s">
        <v>2</v>
      </c>
      <c r="AM5" s="3" t="s">
        <v>427</v>
      </c>
      <c r="AN5" s="3">
        <v>2017</v>
      </c>
      <c r="AO5" s="3" t="s">
        <v>427</v>
      </c>
      <c r="AP5" s="3">
        <v>7</v>
      </c>
      <c r="AQ5" s="3" t="s">
        <v>430</v>
      </c>
      <c r="AR5" s="3" t="s">
        <v>674</v>
      </c>
      <c r="AS5" s="3" t="s">
        <v>2</v>
      </c>
      <c r="AT5" s="3" t="s">
        <v>427</v>
      </c>
      <c r="AU5" s="3" t="s">
        <v>550</v>
      </c>
      <c r="AV5" s="1"/>
      <c r="AW5" s="1"/>
      <c r="AX5" s="1"/>
    </row>
    <row r="6" spans="1:50" ht="22.5" customHeight="1" x14ac:dyDescent="0.2">
      <c r="A6" s="251"/>
      <c r="B6" s="252"/>
      <c r="C6" s="5">
        <v>3</v>
      </c>
      <c r="D6" s="8" t="s">
        <v>174</v>
      </c>
      <c r="E6" s="36">
        <v>1</v>
      </c>
      <c r="F6" s="3" t="s">
        <v>2</v>
      </c>
      <c r="G6" s="3"/>
      <c r="H6" s="3" t="s">
        <v>2</v>
      </c>
      <c r="I6" s="3"/>
      <c r="J6" s="3"/>
      <c r="K6" s="104" t="s">
        <v>494</v>
      </c>
      <c r="L6" s="3"/>
      <c r="M6" s="3" t="s">
        <v>2</v>
      </c>
      <c r="N6" s="3"/>
      <c r="O6" s="3"/>
      <c r="P6" s="3"/>
      <c r="Q6" s="3"/>
      <c r="R6" s="3"/>
      <c r="S6" s="3"/>
      <c r="T6" s="3"/>
      <c r="U6" s="3"/>
      <c r="V6" s="3" t="s">
        <v>2</v>
      </c>
      <c r="W6" s="3" t="s">
        <v>2</v>
      </c>
      <c r="X6" s="3"/>
      <c r="Y6" s="3"/>
      <c r="Z6" s="3" t="s">
        <v>2</v>
      </c>
      <c r="AA6" s="3"/>
      <c r="AB6" s="3" t="s">
        <v>2</v>
      </c>
      <c r="AC6" s="3"/>
      <c r="AD6" s="3" t="s">
        <v>675</v>
      </c>
      <c r="AE6" s="3" t="s">
        <v>427</v>
      </c>
      <c r="AF6" s="3" t="s">
        <v>2</v>
      </c>
      <c r="AG6" s="4"/>
      <c r="AH6" s="4" t="s">
        <v>2</v>
      </c>
      <c r="AI6" s="4"/>
      <c r="AJ6" s="4" t="s">
        <v>676</v>
      </c>
      <c r="AK6" s="3">
        <v>86</v>
      </c>
      <c r="AL6" s="3" t="s">
        <v>2</v>
      </c>
      <c r="AM6" s="3" t="s">
        <v>2</v>
      </c>
      <c r="AN6" s="3">
        <v>2010</v>
      </c>
      <c r="AO6" s="3" t="s">
        <v>427</v>
      </c>
      <c r="AP6" s="3">
        <v>4</v>
      </c>
      <c r="AQ6" s="3" t="s">
        <v>430</v>
      </c>
      <c r="AR6" s="4" t="s">
        <v>677</v>
      </c>
      <c r="AS6" s="3" t="s">
        <v>2</v>
      </c>
      <c r="AT6" s="3" t="s">
        <v>427</v>
      </c>
      <c r="AU6" s="4" t="s">
        <v>678</v>
      </c>
      <c r="AV6" s="1"/>
      <c r="AW6" s="1"/>
      <c r="AX6" s="1"/>
    </row>
    <row r="7" spans="1:50" ht="22.5" customHeight="1" x14ac:dyDescent="0.2">
      <c r="A7" s="251"/>
      <c r="B7" s="252"/>
      <c r="C7" s="5">
        <v>4</v>
      </c>
      <c r="D7" s="8" t="s">
        <v>175</v>
      </c>
      <c r="E7" s="36">
        <v>1</v>
      </c>
      <c r="F7" s="3" t="s">
        <v>2</v>
      </c>
      <c r="G7" s="3"/>
      <c r="H7" s="3" t="s">
        <v>2</v>
      </c>
      <c r="I7" s="3"/>
      <c r="J7" s="3"/>
      <c r="K7" s="104" t="s">
        <v>494</v>
      </c>
      <c r="L7" s="3"/>
      <c r="M7" s="3" t="s">
        <v>2</v>
      </c>
      <c r="N7" s="3"/>
      <c r="O7" s="3"/>
      <c r="P7" s="3"/>
      <c r="Q7" s="3"/>
      <c r="R7" s="3"/>
      <c r="S7" s="3"/>
      <c r="T7" s="3"/>
      <c r="U7" s="3"/>
      <c r="V7" s="3" t="s">
        <v>2</v>
      </c>
      <c r="W7" s="3" t="s">
        <v>2</v>
      </c>
      <c r="X7" s="3"/>
      <c r="Y7" s="3"/>
      <c r="Z7" s="3" t="s">
        <v>2</v>
      </c>
      <c r="AA7" s="3"/>
      <c r="AB7" s="3" t="s">
        <v>2</v>
      </c>
      <c r="AC7" s="3"/>
      <c r="AD7" s="3" t="s">
        <v>602</v>
      </c>
      <c r="AE7" s="3" t="s">
        <v>679</v>
      </c>
      <c r="AF7" s="3" t="s">
        <v>2</v>
      </c>
      <c r="AG7" s="4"/>
      <c r="AH7" s="4" t="s">
        <v>2</v>
      </c>
      <c r="AI7" s="4"/>
      <c r="AJ7" s="3" t="s">
        <v>680</v>
      </c>
      <c r="AK7" s="3">
        <v>31</v>
      </c>
      <c r="AL7" s="3" t="s">
        <v>427</v>
      </c>
      <c r="AM7" s="3" t="s">
        <v>2</v>
      </c>
      <c r="AN7" s="3">
        <v>2012</v>
      </c>
      <c r="AO7" s="3" t="s">
        <v>427</v>
      </c>
      <c r="AP7" s="3">
        <v>3</v>
      </c>
      <c r="AQ7" s="3" t="s">
        <v>430</v>
      </c>
      <c r="AR7" s="3" t="s">
        <v>681</v>
      </c>
      <c r="AS7" s="4" t="s">
        <v>682</v>
      </c>
      <c r="AT7" s="3" t="s">
        <v>427</v>
      </c>
      <c r="AU7" s="3" t="s">
        <v>607</v>
      </c>
      <c r="AV7" s="1"/>
      <c r="AW7" s="1"/>
      <c r="AX7" s="1"/>
    </row>
    <row r="8" spans="1:50" ht="22.5" customHeight="1" x14ac:dyDescent="0.2">
      <c r="A8" s="251"/>
      <c r="B8" s="252"/>
      <c r="C8" s="5">
        <v>5</v>
      </c>
      <c r="D8" s="8" t="s">
        <v>176</v>
      </c>
      <c r="E8" s="36">
        <v>1</v>
      </c>
      <c r="F8" s="3" t="s">
        <v>2</v>
      </c>
      <c r="G8" s="3"/>
      <c r="H8" s="3" t="s">
        <v>2</v>
      </c>
      <c r="I8" s="3"/>
      <c r="J8" s="3"/>
      <c r="K8" s="104" t="s">
        <v>494</v>
      </c>
      <c r="L8" s="3"/>
      <c r="M8" s="3" t="s">
        <v>2</v>
      </c>
      <c r="N8" s="3"/>
      <c r="O8" s="3"/>
      <c r="P8" s="3"/>
      <c r="Q8" s="3"/>
      <c r="R8" s="3"/>
      <c r="S8" s="3"/>
      <c r="T8" s="3"/>
      <c r="U8" s="3"/>
      <c r="V8" s="3" t="s">
        <v>2</v>
      </c>
      <c r="W8" s="3" t="s">
        <v>2</v>
      </c>
      <c r="X8" s="3"/>
      <c r="Y8" s="3"/>
      <c r="Z8" s="3" t="s">
        <v>2</v>
      </c>
      <c r="AA8" s="3"/>
      <c r="AB8" s="3" t="s">
        <v>2</v>
      </c>
      <c r="AC8" s="3"/>
      <c r="AD8" s="4" t="s">
        <v>683</v>
      </c>
      <c r="AE8" s="4" t="s">
        <v>427</v>
      </c>
      <c r="AF8" s="3" t="s">
        <v>2</v>
      </c>
      <c r="AG8" s="4"/>
      <c r="AH8" s="4" t="s">
        <v>2</v>
      </c>
      <c r="AI8" s="4"/>
      <c r="AJ8" s="3" t="s">
        <v>684</v>
      </c>
      <c r="AK8" s="3">
        <v>36</v>
      </c>
      <c r="AL8" s="3" t="s">
        <v>427</v>
      </c>
      <c r="AM8" s="3" t="s">
        <v>2</v>
      </c>
      <c r="AN8" s="4" t="s">
        <v>685</v>
      </c>
      <c r="AO8" s="3" t="s">
        <v>427</v>
      </c>
      <c r="AP8" s="3">
        <v>3</v>
      </c>
      <c r="AQ8" s="3" t="s">
        <v>430</v>
      </c>
      <c r="AR8" s="3" t="s">
        <v>557</v>
      </c>
      <c r="AS8" s="3" t="s">
        <v>686</v>
      </c>
      <c r="AT8" s="3" t="s">
        <v>427</v>
      </c>
      <c r="AU8" s="3" t="s">
        <v>607</v>
      </c>
      <c r="AV8" s="1"/>
      <c r="AW8" s="1"/>
      <c r="AX8" s="1"/>
    </row>
    <row r="9" spans="1:50" ht="22.5" customHeight="1" x14ac:dyDescent="0.2">
      <c r="A9" s="251"/>
      <c r="B9" s="252"/>
      <c r="C9" s="5">
        <v>6</v>
      </c>
      <c r="D9" s="8" t="s">
        <v>177</v>
      </c>
      <c r="E9" s="36">
        <v>1</v>
      </c>
      <c r="F9" s="3" t="s">
        <v>2</v>
      </c>
      <c r="G9" s="3"/>
      <c r="H9" s="3" t="s">
        <v>2</v>
      </c>
      <c r="I9" s="3"/>
      <c r="J9" s="3"/>
      <c r="K9" s="104" t="s">
        <v>494</v>
      </c>
      <c r="L9" s="3"/>
      <c r="M9" s="3" t="s">
        <v>2</v>
      </c>
      <c r="N9" s="3"/>
      <c r="O9" s="3"/>
      <c r="P9" s="3"/>
      <c r="Q9" s="3"/>
      <c r="R9" s="3"/>
      <c r="S9" s="3"/>
      <c r="T9" s="3"/>
      <c r="U9" s="3"/>
      <c r="V9" s="3" t="s">
        <v>2</v>
      </c>
      <c r="W9" s="3" t="s">
        <v>2</v>
      </c>
      <c r="X9" s="3"/>
      <c r="Y9" s="3"/>
      <c r="Z9" s="3" t="s">
        <v>2</v>
      </c>
      <c r="AA9" s="3"/>
      <c r="AB9" s="3" t="s">
        <v>2</v>
      </c>
      <c r="AC9" s="3"/>
      <c r="AD9" s="3" t="s">
        <v>687</v>
      </c>
      <c r="AE9" s="3" t="s">
        <v>427</v>
      </c>
      <c r="AF9" s="3" t="s">
        <v>2</v>
      </c>
      <c r="AG9" s="4"/>
      <c r="AH9" s="4" t="s">
        <v>2</v>
      </c>
      <c r="AI9" s="4"/>
      <c r="AJ9" s="3" t="s">
        <v>583</v>
      </c>
      <c r="AK9" s="3">
        <v>28</v>
      </c>
      <c r="AL9" s="3" t="s">
        <v>2</v>
      </c>
      <c r="AM9" s="3" t="s">
        <v>2</v>
      </c>
      <c r="AN9" s="3" t="s">
        <v>688</v>
      </c>
      <c r="AO9" s="3" t="s">
        <v>427</v>
      </c>
      <c r="AP9" s="3">
        <v>2</v>
      </c>
      <c r="AQ9" s="3" t="s">
        <v>430</v>
      </c>
      <c r="AR9" s="3" t="s">
        <v>2</v>
      </c>
      <c r="AS9" s="3" t="s">
        <v>579</v>
      </c>
      <c r="AT9" s="3" t="s">
        <v>427</v>
      </c>
      <c r="AU9" s="3" t="s">
        <v>607</v>
      </c>
      <c r="AV9" s="1"/>
      <c r="AW9" s="1"/>
      <c r="AX9" s="1"/>
    </row>
    <row r="10" spans="1:50" ht="22.5" customHeight="1" x14ac:dyDescent="0.2">
      <c r="A10" s="251"/>
      <c r="B10" s="252"/>
      <c r="C10" s="5">
        <v>7</v>
      </c>
      <c r="D10" s="6" t="s">
        <v>178</v>
      </c>
      <c r="E10" s="36">
        <v>1</v>
      </c>
      <c r="F10" s="3" t="s">
        <v>2</v>
      </c>
      <c r="G10" s="3"/>
      <c r="H10" s="3" t="s">
        <v>2</v>
      </c>
      <c r="I10" s="3"/>
      <c r="J10" s="3"/>
      <c r="K10" s="104" t="s">
        <v>494</v>
      </c>
      <c r="L10" s="3"/>
      <c r="M10" s="3" t="s">
        <v>2</v>
      </c>
      <c r="N10" s="3"/>
      <c r="O10" s="3"/>
      <c r="P10" s="3"/>
      <c r="Q10" s="3"/>
      <c r="R10" s="3"/>
      <c r="S10" s="3"/>
      <c r="T10" s="3"/>
      <c r="U10" s="3"/>
      <c r="V10" s="3" t="s">
        <v>2</v>
      </c>
      <c r="W10" s="3" t="s">
        <v>2</v>
      </c>
      <c r="X10" s="3"/>
      <c r="Y10" s="3"/>
      <c r="Z10" s="3" t="s">
        <v>2</v>
      </c>
      <c r="AA10" s="3"/>
      <c r="AB10" s="3" t="s">
        <v>2</v>
      </c>
      <c r="AC10" s="3"/>
      <c r="AD10" s="3" t="s">
        <v>675</v>
      </c>
      <c r="AE10" s="3" t="s">
        <v>427</v>
      </c>
      <c r="AF10" s="3" t="s">
        <v>2</v>
      </c>
      <c r="AG10" s="4"/>
      <c r="AH10" s="4" t="s">
        <v>679</v>
      </c>
      <c r="AI10" s="4"/>
      <c r="AJ10" s="3" t="s">
        <v>614</v>
      </c>
      <c r="AK10" s="3">
        <v>20</v>
      </c>
      <c r="AL10" s="3" t="s">
        <v>2</v>
      </c>
      <c r="AM10" s="3" t="s">
        <v>2</v>
      </c>
      <c r="AN10" s="3">
        <v>2017</v>
      </c>
      <c r="AO10" s="3" t="s">
        <v>427</v>
      </c>
      <c r="AP10" s="3">
        <v>4</v>
      </c>
      <c r="AQ10" s="3" t="s">
        <v>430</v>
      </c>
      <c r="AR10" s="4" t="s">
        <v>689</v>
      </c>
      <c r="AS10" s="3" t="s">
        <v>2</v>
      </c>
      <c r="AT10" s="3" t="s">
        <v>427</v>
      </c>
      <c r="AU10" s="4" t="s">
        <v>678</v>
      </c>
      <c r="AV10" s="1"/>
      <c r="AW10" s="1"/>
      <c r="AX10" s="1"/>
    </row>
    <row r="11" spans="1:50" ht="22.5" customHeight="1" x14ac:dyDescent="0.2">
      <c r="A11" s="251"/>
      <c r="B11" s="252"/>
      <c r="C11" s="5">
        <v>8</v>
      </c>
      <c r="D11" s="8" t="s">
        <v>179</v>
      </c>
      <c r="E11" s="36">
        <v>1</v>
      </c>
      <c r="F11" s="3" t="s">
        <v>2</v>
      </c>
      <c r="G11" s="3"/>
      <c r="H11" s="3" t="s">
        <v>2</v>
      </c>
      <c r="I11" s="3"/>
      <c r="J11" s="3"/>
      <c r="K11" s="104" t="s">
        <v>494</v>
      </c>
      <c r="L11" s="3"/>
      <c r="M11" s="3" t="s">
        <v>2</v>
      </c>
      <c r="N11" s="3"/>
      <c r="O11" s="3"/>
      <c r="P11" s="3"/>
      <c r="Q11" s="3"/>
      <c r="R11" s="3"/>
      <c r="S11" s="3"/>
      <c r="T11" s="3"/>
      <c r="U11" s="3"/>
      <c r="V11" s="3" t="s">
        <v>2</v>
      </c>
      <c r="W11" s="3" t="s">
        <v>2</v>
      </c>
      <c r="X11" s="3"/>
      <c r="Y11" s="3"/>
      <c r="Z11" s="3" t="s">
        <v>2</v>
      </c>
      <c r="AA11" s="3"/>
      <c r="AB11" s="3" t="s">
        <v>2</v>
      </c>
      <c r="AC11" s="3"/>
      <c r="AD11" s="3" t="s">
        <v>690</v>
      </c>
      <c r="AE11" s="3" t="s">
        <v>427</v>
      </c>
      <c r="AF11" s="3" t="s">
        <v>2</v>
      </c>
      <c r="AG11" s="4" t="s">
        <v>2</v>
      </c>
      <c r="AH11" s="4" t="s">
        <v>679</v>
      </c>
      <c r="AI11" s="4"/>
      <c r="AJ11" s="3" t="s">
        <v>427</v>
      </c>
      <c r="AK11" s="4">
        <v>26</v>
      </c>
      <c r="AL11" s="3" t="s">
        <v>427</v>
      </c>
      <c r="AM11" s="3" t="s">
        <v>2</v>
      </c>
      <c r="AN11" s="3" t="s">
        <v>691</v>
      </c>
      <c r="AO11" s="3" t="s">
        <v>427</v>
      </c>
      <c r="AP11" s="3">
        <v>4</v>
      </c>
      <c r="AQ11" s="3" t="s">
        <v>430</v>
      </c>
      <c r="AR11" s="3" t="s">
        <v>2</v>
      </c>
      <c r="AS11" s="3" t="s">
        <v>2</v>
      </c>
      <c r="AT11" s="3" t="s">
        <v>427</v>
      </c>
      <c r="AU11" s="3" t="s">
        <v>550</v>
      </c>
      <c r="AV11" s="1"/>
      <c r="AW11" s="1"/>
      <c r="AX11" s="1"/>
    </row>
    <row r="12" spans="1:50" ht="22.5" customHeight="1" x14ac:dyDescent="0.2">
      <c r="A12" s="251"/>
      <c r="B12" s="252"/>
      <c r="C12" s="5">
        <v>9</v>
      </c>
      <c r="D12" s="8" t="s">
        <v>180</v>
      </c>
      <c r="E12" s="36">
        <v>1</v>
      </c>
      <c r="F12" s="3" t="s">
        <v>2</v>
      </c>
      <c r="G12" s="3"/>
      <c r="H12" s="3" t="s">
        <v>2</v>
      </c>
      <c r="I12" s="3"/>
      <c r="J12" s="3"/>
      <c r="K12" s="104" t="s">
        <v>494</v>
      </c>
      <c r="L12" s="3"/>
      <c r="M12" s="3" t="s">
        <v>2</v>
      </c>
      <c r="N12" s="3"/>
      <c r="O12" s="3"/>
      <c r="P12" s="3"/>
      <c r="Q12" s="3"/>
      <c r="R12" s="3"/>
      <c r="S12" s="3"/>
      <c r="T12" s="3"/>
      <c r="U12" s="3"/>
      <c r="V12" s="3" t="s">
        <v>2</v>
      </c>
      <c r="W12" s="3" t="s">
        <v>2</v>
      </c>
      <c r="X12" s="3"/>
      <c r="Y12" s="3"/>
      <c r="Z12" s="3" t="s">
        <v>2</v>
      </c>
      <c r="AA12" s="3"/>
      <c r="AB12" s="3" t="s">
        <v>2</v>
      </c>
      <c r="AC12" s="3"/>
      <c r="AD12" s="3" t="s">
        <v>577</v>
      </c>
      <c r="AE12" s="3" t="s">
        <v>427</v>
      </c>
      <c r="AF12" s="3" t="s">
        <v>2</v>
      </c>
      <c r="AG12" s="4"/>
      <c r="AH12" s="4" t="s">
        <v>2</v>
      </c>
      <c r="AI12" s="4"/>
      <c r="AJ12" s="3" t="s">
        <v>583</v>
      </c>
      <c r="AK12" s="3">
        <v>130</v>
      </c>
      <c r="AL12" s="3" t="s">
        <v>2</v>
      </c>
      <c r="AM12" s="3" t="s">
        <v>2</v>
      </c>
      <c r="AN12" s="3">
        <v>2016</v>
      </c>
      <c r="AO12" s="3" t="s">
        <v>427</v>
      </c>
      <c r="AP12" s="3">
        <v>6</v>
      </c>
      <c r="AQ12" s="3" t="s">
        <v>459</v>
      </c>
      <c r="AR12" s="3" t="s">
        <v>2</v>
      </c>
      <c r="AS12" s="3" t="s">
        <v>2</v>
      </c>
      <c r="AT12" s="3" t="s">
        <v>427</v>
      </c>
      <c r="AU12" s="4" t="s">
        <v>678</v>
      </c>
      <c r="AV12" s="1"/>
      <c r="AW12" s="1"/>
      <c r="AX12" s="1"/>
    </row>
    <row r="13" spans="1:50" ht="22.5" customHeight="1" x14ac:dyDescent="0.2">
      <c r="A13" s="251"/>
      <c r="B13" s="252"/>
      <c r="C13" s="5">
        <v>10</v>
      </c>
      <c r="D13" s="8" t="s">
        <v>181</v>
      </c>
      <c r="E13" s="36">
        <v>1</v>
      </c>
      <c r="F13" s="3" t="s">
        <v>2</v>
      </c>
      <c r="G13" s="3"/>
      <c r="H13" s="3" t="s">
        <v>2</v>
      </c>
      <c r="I13" s="3"/>
      <c r="J13" s="3"/>
      <c r="K13" s="104" t="s">
        <v>494</v>
      </c>
      <c r="L13" s="3"/>
      <c r="M13" s="3" t="s">
        <v>2</v>
      </c>
      <c r="N13" s="3"/>
      <c r="O13" s="3"/>
      <c r="P13" s="3"/>
      <c r="Q13" s="3"/>
      <c r="R13" s="3"/>
      <c r="S13" s="3"/>
      <c r="T13" s="3"/>
      <c r="U13" s="3" t="s">
        <v>2</v>
      </c>
      <c r="V13" s="3" t="s">
        <v>679</v>
      </c>
      <c r="W13" s="3" t="s">
        <v>2</v>
      </c>
      <c r="X13" s="3"/>
      <c r="Y13" s="3"/>
      <c r="Z13" s="3" t="s">
        <v>2</v>
      </c>
      <c r="AA13" s="3"/>
      <c r="AB13" s="3" t="s">
        <v>2</v>
      </c>
      <c r="AC13" s="3"/>
      <c r="AD13" s="3" t="s">
        <v>654</v>
      </c>
      <c r="AE13" s="3" t="s">
        <v>427</v>
      </c>
      <c r="AF13" s="3" t="s">
        <v>2</v>
      </c>
      <c r="AG13" s="4"/>
      <c r="AH13" s="4" t="s">
        <v>2</v>
      </c>
      <c r="AI13" s="4"/>
      <c r="AJ13" s="3" t="s">
        <v>692</v>
      </c>
      <c r="AK13" s="3">
        <v>150</v>
      </c>
      <c r="AL13" s="3" t="s">
        <v>2</v>
      </c>
      <c r="AM13" s="3" t="s">
        <v>2</v>
      </c>
      <c r="AN13" s="3" t="s">
        <v>693</v>
      </c>
      <c r="AO13" s="3" t="s">
        <v>427</v>
      </c>
      <c r="AP13" s="3">
        <v>5</v>
      </c>
      <c r="AQ13" s="3" t="s">
        <v>430</v>
      </c>
      <c r="AR13" s="3" t="s">
        <v>2</v>
      </c>
      <c r="AS13" s="3" t="s">
        <v>2</v>
      </c>
      <c r="AT13" s="3" t="s">
        <v>427</v>
      </c>
      <c r="AU13" s="4" t="s">
        <v>678</v>
      </c>
      <c r="AV13" s="1"/>
      <c r="AW13" s="1"/>
      <c r="AX13" s="1"/>
    </row>
    <row r="14" spans="1:50" ht="22.5" customHeight="1" x14ac:dyDescent="0.2">
      <c r="A14" s="251"/>
      <c r="B14" s="252"/>
      <c r="C14" s="5">
        <v>11</v>
      </c>
      <c r="D14" s="8" t="s">
        <v>182</v>
      </c>
      <c r="E14" s="36">
        <v>1</v>
      </c>
      <c r="F14" s="3" t="s">
        <v>2</v>
      </c>
      <c r="G14" s="3"/>
      <c r="H14" s="3" t="s">
        <v>2</v>
      </c>
      <c r="I14" s="3" t="s">
        <v>2</v>
      </c>
      <c r="J14" s="3"/>
      <c r="K14" s="104" t="s">
        <v>494</v>
      </c>
      <c r="L14" s="3"/>
      <c r="M14" s="3" t="s">
        <v>2</v>
      </c>
      <c r="N14" s="3"/>
      <c r="O14" s="3"/>
      <c r="P14" s="3"/>
      <c r="Q14" s="3"/>
      <c r="R14" s="3"/>
      <c r="S14" s="3"/>
      <c r="T14" s="3"/>
      <c r="U14" s="3"/>
      <c r="V14" s="3" t="s">
        <v>2</v>
      </c>
      <c r="W14" s="3" t="s">
        <v>2</v>
      </c>
      <c r="X14" s="3"/>
      <c r="Y14" s="3"/>
      <c r="Z14" s="3" t="s">
        <v>2</v>
      </c>
      <c r="AA14" s="3"/>
      <c r="AB14" s="3" t="s">
        <v>2</v>
      </c>
      <c r="AC14" s="3"/>
      <c r="AD14" s="3" t="s">
        <v>694</v>
      </c>
      <c r="AE14" s="3" t="s">
        <v>427</v>
      </c>
      <c r="AF14" s="3" t="s">
        <v>2</v>
      </c>
      <c r="AG14" s="4"/>
      <c r="AH14" s="4" t="s">
        <v>2</v>
      </c>
      <c r="AI14" s="4"/>
      <c r="AJ14" s="3" t="s">
        <v>695</v>
      </c>
      <c r="AK14" s="3">
        <v>32</v>
      </c>
      <c r="AL14" s="3" t="s">
        <v>2</v>
      </c>
      <c r="AM14" s="3" t="s">
        <v>2</v>
      </c>
      <c r="AN14" s="3" t="s">
        <v>696</v>
      </c>
      <c r="AO14" s="3" t="s">
        <v>427</v>
      </c>
      <c r="AP14" s="3">
        <v>3</v>
      </c>
      <c r="AQ14" s="3" t="s">
        <v>697</v>
      </c>
      <c r="AR14" s="3" t="s">
        <v>2</v>
      </c>
      <c r="AS14" s="3" t="s">
        <v>2</v>
      </c>
      <c r="AT14" s="3" t="s">
        <v>427</v>
      </c>
      <c r="AU14" s="3" t="s">
        <v>679</v>
      </c>
      <c r="AV14" s="1"/>
      <c r="AW14" s="1"/>
      <c r="AX14" s="1"/>
    </row>
    <row r="15" spans="1:50" ht="22.5" customHeight="1" x14ac:dyDescent="0.2">
      <c r="A15" s="251"/>
      <c r="B15" s="252"/>
      <c r="C15" s="5">
        <v>12</v>
      </c>
      <c r="D15" s="8" t="s">
        <v>183</v>
      </c>
      <c r="E15" s="36">
        <v>1</v>
      </c>
      <c r="F15" s="3" t="s">
        <v>2</v>
      </c>
      <c r="G15" s="3"/>
      <c r="H15" s="3" t="s">
        <v>2</v>
      </c>
      <c r="I15" s="3"/>
      <c r="J15" s="3"/>
      <c r="K15" s="104" t="s">
        <v>494</v>
      </c>
      <c r="L15" s="3"/>
      <c r="M15" s="3" t="s">
        <v>679</v>
      </c>
      <c r="N15" s="3"/>
      <c r="O15" s="3" t="s">
        <v>2</v>
      </c>
      <c r="P15" s="3"/>
      <c r="Q15" s="3"/>
      <c r="R15" s="3" t="s">
        <v>2</v>
      </c>
      <c r="S15" s="3"/>
      <c r="T15" s="3"/>
      <c r="U15" s="3"/>
      <c r="V15" s="3" t="s">
        <v>2</v>
      </c>
      <c r="W15" s="3" t="s">
        <v>2</v>
      </c>
      <c r="X15" s="3"/>
      <c r="Y15" s="3"/>
      <c r="Z15" s="3" t="s">
        <v>2</v>
      </c>
      <c r="AA15" s="3"/>
      <c r="AB15" s="3" t="s">
        <v>2</v>
      </c>
      <c r="AC15" s="3"/>
      <c r="AD15" s="3" t="s">
        <v>602</v>
      </c>
      <c r="AE15" s="3" t="s">
        <v>427</v>
      </c>
      <c r="AF15" s="3" t="s">
        <v>2</v>
      </c>
      <c r="AG15" s="4"/>
      <c r="AH15" s="4" t="s">
        <v>2</v>
      </c>
      <c r="AI15" s="4"/>
      <c r="AJ15" s="3" t="s">
        <v>583</v>
      </c>
      <c r="AK15" s="3">
        <v>28</v>
      </c>
      <c r="AL15" s="3" t="s">
        <v>2</v>
      </c>
      <c r="AM15" s="3" t="s">
        <v>427</v>
      </c>
      <c r="AN15" s="3">
        <v>2014</v>
      </c>
      <c r="AO15" s="3" t="s">
        <v>427</v>
      </c>
      <c r="AP15" s="3">
        <v>5</v>
      </c>
      <c r="AQ15" s="3" t="s">
        <v>430</v>
      </c>
      <c r="AR15" s="3" t="s">
        <v>2</v>
      </c>
      <c r="AS15" s="3" t="s">
        <v>2</v>
      </c>
      <c r="AT15" s="3" t="s">
        <v>427</v>
      </c>
      <c r="AU15" s="4" t="s">
        <v>698</v>
      </c>
      <c r="AV15" s="1"/>
      <c r="AW15" s="1"/>
      <c r="AX15" s="1"/>
    </row>
    <row r="16" spans="1:50" ht="22.5" customHeight="1" x14ac:dyDescent="0.2">
      <c r="A16" s="251"/>
      <c r="B16" s="252"/>
      <c r="C16" s="5">
        <v>13</v>
      </c>
      <c r="D16" s="8" t="s">
        <v>184</v>
      </c>
      <c r="E16" s="36">
        <v>1</v>
      </c>
      <c r="F16" s="3" t="s">
        <v>679</v>
      </c>
      <c r="G16" s="4" t="s">
        <v>699</v>
      </c>
      <c r="H16" s="3" t="s">
        <v>2</v>
      </c>
      <c r="I16" s="3"/>
      <c r="J16" s="3"/>
      <c r="K16" s="104" t="s">
        <v>494</v>
      </c>
      <c r="L16" s="3"/>
      <c r="M16" s="3" t="s">
        <v>679</v>
      </c>
      <c r="N16" s="3"/>
      <c r="O16" s="3" t="s">
        <v>2</v>
      </c>
      <c r="P16" s="3"/>
      <c r="Q16" s="3" t="s">
        <v>2</v>
      </c>
      <c r="R16" s="3"/>
      <c r="S16" s="3"/>
      <c r="T16" s="3"/>
      <c r="U16" s="3"/>
      <c r="V16" s="3" t="s">
        <v>679</v>
      </c>
      <c r="W16" s="3" t="s">
        <v>2</v>
      </c>
      <c r="X16" s="3"/>
      <c r="Y16" s="3"/>
      <c r="Z16" s="3" t="s">
        <v>2</v>
      </c>
      <c r="AA16" s="3"/>
      <c r="AB16" s="3" t="s">
        <v>2</v>
      </c>
      <c r="AC16" s="3"/>
      <c r="AD16" s="3" t="s">
        <v>499</v>
      </c>
      <c r="AE16" s="3" t="s">
        <v>509</v>
      </c>
      <c r="AF16" s="3" t="s">
        <v>2</v>
      </c>
      <c r="AG16" s="4"/>
      <c r="AH16" s="4" t="s">
        <v>2</v>
      </c>
      <c r="AI16" s="4"/>
      <c r="AJ16" s="3" t="s">
        <v>509</v>
      </c>
      <c r="AK16" s="3">
        <v>20</v>
      </c>
      <c r="AL16" s="3" t="s">
        <v>2</v>
      </c>
      <c r="AM16" s="3" t="s">
        <v>2</v>
      </c>
      <c r="AN16" s="4" t="s">
        <v>700</v>
      </c>
      <c r="AO16" s="3" t="s">
        <v>427</v>
      </c>
      <c r="AP16" s="3">
        <v>2</v>
      </c>
      <c r="AQ16" s="3" t="s">
        <v>430</v>
      </c>
      <c r="AR16" s="3" t="s">
        <v>2</v>
      </c>
      <c r="AS16" s="4" t="s">
        <v>579</v>
      </c>
      <c r="AT16" s="3" t="s">
        <v>427</v>
      </c>
      <c r="AU16" s="3" t="s">
        <v>607</v>
      </c>
      <c r="AV16" s="1"/>
      <c r="AW16" s="1"/>
      <c r="AX16" s="1"/>
    </row>
    <row r="17" spans="1:50" ht="22.5" customHeight="1" x14ac:dyDescent="0.2">
      <c r="A17" s="251"/>
      <c r="B17" s="252"/>
      <c r="C17" s="5">
        <v>14</v>
      </c>
      <c r="D17" s="8" t="s">
        <v>185</v>
      </c>
      <c r="E17" s="36">
        <v>1</v>
      </c>
      <c r="F17" s="3" t="s">
        <v>2</v>
      </c>
      <c r="G17" s="3"/>
      <c r="H17" s="3" t="s">
        <v>2</v>
      </c>
      <c r="I17" s="3"/>
      <c r="J17" s="3"/>
      <c r="K17" s="104" t="s">
        <v>494</v>
      </c>
      <c r="L17" s="3"/>
      <c r="M17" s="3" t="s">
        <v>2</v>
      </c>
      <c r="N17" s="3"/>
      <c r="O17" s="3"/>
      <c r="P17" s="3"/>
      <c r="Q17" s="3"/>
      <c r="R17" s="3"/>
      <c r="S17" s="3"/>
      <c r="T17" s="3"/>
      <c r="U17" s="3"/>
      <c r="V17" s="3" t="s">
        <v>679</v>
      </c>
      <c r="W17" s="3" t="s">
        <v>2</v>
      </c>
      <c r="X17" s="3"/>
      <c r="Y17" s="3"/>
      <c r="Z17" s="3" t="s">
        <v>2</v>
      </c>
      <c r="AA17" s="3"/>
      <c r="AB17" s="3" t="s">
        <v>2</v>
      </c>
      <c r="AC17" s="3"/>
      <c r="AD17" s="3" t="s">
        <v>477</v>
      </c>
      <c r="AE17" s="3" t="s">
        <v>679</v>
      </c>
      <c r="AF17" s="3" t="s">
        <v>2</v>
      </c>
      <c r="AG17" s="4"/>
      <c r="AH17" s="4" t="s">
        <v>2</v>
      </c>
      <c r="AI17" s="4"/>
      <c r="AJ17" s="3" t="s">
        <v>629</v>
      </c>
      <c r="AK17" s="3">
        <v>18</v>
      </c>
      <c r="AL17" s="3" t="s">
        <v>679</v>
      </c>
      <c r="AM17" s="3" t="s">
        <v>679</v>
      </c>
      <c r="AN17" s="3">
        <v>2020</v>
      </c>
      <c r="AO17" s="3" t="s">
        <v>427</v>
      </c>
      <c r="AP17" s="3">
        <v>2</v>
      </c>
      <c r="AQ17" s="3" t="s">
        <v>469</v>
      </c>
      <c r="AR17" s="3" t="s">
        <v>2</v>
      </c>
      <c r="AS17" s="3" t="s">
        <v>2</v>
      </c>
      <c r="AT17" s="3" t="s">
        <v>427</v>
      </c>
      <c r="AU17" s="3" t="s">
        <v>550</v>
      </c>
      <c r="AV17" s="1"/>
      <c r="AW17" s="1"/>
      <c r="AX17" s="1"/>
    </row>
    <row r="18" spans="1:50" ht="22.5" customHeight="1" x14ac:dyDescent="0.2">
      <c r="A18" s="251"/>
      <c r="B18" s="252"/>
      <c r="C18" s="5">
        <v>15</v>
      </c>
      <c r="D18" s="8" t="s">
        <v>186</v>
      </c>
      <c r="E18" s="36">
        <v>1</v>
      </c>
      <c r="F18" s="3" t="s">
        <v>2</v>
      </c>
      <c r="G18" s="3"/>
      <c r="H18" s="3" t="s">
        <v>2</v>
      </c>
      <c r="I18" s="3"/>
      <c r="J18" s="3"/>
      <c r="K18" s="104" t="s">
        <v>494</v>
      </c>
      <c r="L18" s="3"/>
      <c r="M18" s="3" t="s">
        <v>2</v>
      </c>
      <c r="N18" s="3"/>
      <c r="O18" s="3"/>
      <c r="P18" s="3"/>
      <c r="Q18" s="3"/>
      <c r="R18" s="3"/>
      <c r="S18" s="3"/>
      <c r="T18" s="3"/>
      <c r="U18" s="3"/>
      <c r="V18" s="3" t="s">
        <v>2</v>
      </c>
      <c r="W18" s="3" t="s">
        <v>2</v>
      </c>
      <c r="X18" s="3"/>
      <c r="Y18" s="3"/>
      <c r="Z18" s="3" t="s">
        <v>2</v>
      </c>
      <c r="AA18" s="3"/>
      <c r="AB18" s="3" t="s">
        <v>2</v>
      </c>
      <c r="AC18" s="3"/>
      <c r="AD18" s="3" t="s">
        <v>701</v>
      </c>
      <c r="AE18" s="3" t="s">
        <v>427</v>
      </c>
      <c r="AF18" s="3" t="s">
        <v>2</v>
      </c>
      <c r="AG18" s="4"/>
      <c r="AH18" s="4" t="s">
        <v>2</v>
      </c>
      <c r="AI18" s="4"/>
      <c r="AJ18" s="3" t="s">
        <v>702</v>
      </c>
      <c r="AK18" s="3">
        <v>92</v>
      </c>
      <c r="AL18" s="3" t="s">
        <v>427</v>
      </c>
      <c r="AM18" s="3" t="s">
        <v>2</v>
      </c>
      <c r="AN18" s="4" t="s">
        <v>703</v>
      </c>
      <c r="AO18" s="3" t="s">
        <v>427</v>
      </c>
      <c r="AP18" s="3">
        <v>5</v>
      </c>
      <c r="AQ18" s="3" t="s">
        <v>430</v>
      </c>
      <c r="AR18" s="3" t="s">
        <v>2</v>
      </c>
      <c r="AS18" s="4" t="s">
        <v>704</v>
      </c>
      <c r="AT18" s="3" t="s">
        <v>427</v>
      </c>
      <c r="AU18" s="3" t="s">
        <v>550</v>
      </c>
      <c r="AV18" s="1"/>
      <c r="AW18" s="1"/>
      <c r="AX18" s="1"/>
    </row>
    <row r="19" spans="1:50" ht="22.5" customHeight="1" x14ac:dyDescent="0.2">
      <c r="A19" s="251"/>
      <c r="B19" s="252"/>
      <c r="C19" s="5">
        <v>16</v>
      </c>
      <c r="D19" s="8" t="s">
        <v>187</v>
      </c>
      <c r="E19" s="36">
        <v>1</v>
      </c>
      <c r="F19" s="3" t="s">
        <v>2</v>
      </c>
      <c r="G19" s="3"/>
      <c r="H19" s="3" t="s">
        <v>2</v>
      </c>
      <c r="I19" s="3"/>
      <c r="J19" s="3"/>
      <c r="K19" s="104" t="s">
        <v>494</v>
      </c>
      <c r="L19" s="3"/>
      <c r="M19" s="3" t="s">
        <v>2</v>
      </c>
      <c r="N19" s="3"/>
      <c r="O19" s="3"/>
      <c r="P19" s="3" t="s">
        <v>2</v>
      </c>
      <c r="Q19" s="3"/>
      <c r="R19" s="3"/>
      <c r="S19" s="3"/>
      <c r="T19" s="3"/>
      <c r="U19" s="3"/>
      <c r="V19" s="3" t="s">
        <v>679</v>
      </c>
      <c r="W19" s="3" t="s">
        <v>2</v>
      </c>
      <c r="X19" s="3"/>
      <c r="Y19" s="3"/>
      <c r="Z19" s="3" t="s">
        <v>2</v>
      </c>
      <c r="AA19" s="3"/>
      <c r="AB19" s="3" t="s">
        <v>2</v>
      </c>
      <c r="AC19" s="3"/>
      <c r="AD19" s="3" t="s">
        <v>477</v>
      </c>
      <c r="AE19" s="3" t="s">
        <v>427</v>
      </c>
      <c r="AF19" s="3" t="s">
        <v>2</v>
      </c>
      <c r="AG19" s="4" t="s">
        <v>2</v>
      </c>
      <c r="AH19" s="4" t="s">
        <v>679</v>
      </c>
      <c r="AI19" s="4"/>
      <c r="AJ19" s="3" t="s">
        <v>427</v>
      </c>
      <c r="AK19" s="3">
        <v>14</v>
      </c>
      <c r="AL19" s="3" t="s">
        <v>2</v>
      </c>
      <c r="AM19" s="3" t="s">
        <v>2</v>
      </c>
      <c r="AN19" s="3">
        <v>2020</v>
      </c>
      <c r="AO19" s="3" t="s">
        <v>427</v>
      </c>
      <c r="AP19" s="3">
        <v>2</v>
      </c>
      <c r="AQ19" s="3" t="s">
        <v>459</v>
      </c>
      <c r="AR19" s="3" t="s">
        <v>2</v>
      </c>
      <c r="AS19" s="3" t="s">
        <v>2</v>
      </c>
      <c r="AT19" s="3" t="s">
        <v>427</v>
      </c>
      <c r="AU19" s="3" t="s">
        <v>607</v>
      </c>
      <c r="AV19" s="1"/>
      <c r="AW19" s="1"/>
      <c r="AX19" s="1"/>
    </row>
    <row r="20" spans="1:50" ht="22.5" customHeight="1" x14ac:dyDescent="0.2">
      <c r="A20" s="251"/>
      <c r="B20" s="252"/>
      <c r="C20" s="5">
        <v>17</v>
      </c>
      <c r="D20" s="8" t="s">
        <v>188</v>
      </c>
      <c r="E20" s="36">
        <v>1</v>
      </c>
      <c r="F20" s="3" t="s">
        <v>2</v>
      </c>
      <c r="G20" s="3"/>
      <c r="H20" s="3" t="s">
        <v>2</v>
      </c>
      <c r="I20" s="3"/>
      <c r="J20" s="3"/>
      <c r="K20" s="104" t="s">
        <v>494</v>
      </c>
      <c r="L20" s="3"/>
      <c r="M20" s="3" t="s">
        <v>2</v>
      </c>
      <c r="N20" s="3"/>
      <c r="O20" s="3"/>
      <c r="P20" s="3"/>
      <c r="Q20" s="3"/>
      <c r="R20" s="3"/>
      <c r="S20" s="3"/>
      <c r="T20" s="3"/>
      <c r="U20" s="3"/>
      <c r="V20" s="3" t="s">
        <v>2</v>
      </c>
      <c r="W20" s="4" t="s">
        <v>705</v>
      </c>
      <c r="X20" s="3"/>
      <c r="Y20" s="3"/>
      <c r="Z20" s="3" t="s">
        <v>2</v>
      </c>
      <c r="AA20" s="3"/>
      <c r="AB20" s="3" t="s">
        <v>2</v>
      </c>
      <c r="AC20" s="3"/>
      <c r="AD20" s="3" t="s">
        <v>706</v>
      </c>
      <c r="AE20" s="3" t="s">
        <v>427</v>
      </c>
      <c r="AF20" s="3" t="s">
        <v>436</v>
      </c>
      <c r="AG20" s="4"/>
      <c r="AH20" s="4" t="s">
        <v>2</v>
      </c>
      <c r="AI20" s="4"/>
      <c r="AJ20" s="4" t="s">
        <v>707</v>
      </c>
      <c r="AK20" s="3">
        <v>29</v>
      </c>
      <c r="AL20" s="3" t="s">
        <v>427</v>
      </c>
      <c r="AM20" s="3" t="s">
        <v>679</v>
      </c>
      <c r="AN20" s="4" t="s">
        <v>708</v>
      </c>
      <c r="AO20" s="3" t="s">
        <v>427</v>
      </c>
      <c r="AP20" s="3">
        <v>3</v>
      </c>
      <c r="AQ20" s="4" t="s">
        <v>709</v>
      </c>
      <c r="AR20" s="4" t="s">
        <v>710</v>
      </c>
      <c r="AS20" s="4" t="s">
        <v>588</v>
      </c>
      <c r="AT20" s="3" t="s">
        <v>427</v>
      </c>
      <c r="AU20" s="3" t="s">
        <v>550</v>
      </c>
      <c r="AV20" s="1"/>
      <c r="AW20" s="1"/>
      <c r="AX20" s="1"/>
    </row>
    <row r="21" spans="1:50" ht="22.5" customHeight="1" x14ac:dyDescent="0.2">
      <c r="A21" s="251"/>
      <c r="B21" s="252"/>
      <c r="C21" s="5">
        <v>18</v>
      </c>
      <c r="D21" s="8" t="s">
        <v>189</v>
      </c>
      <c r="E21" s="36">
        <v>1</v>
      </c>
      <c r="F21" s="3" t="s">
        <v>2</v>
      </c>
      <c r="G21" s="3"/>
      <c r="H21" s="3" t="s">
        <v>2</v>
      </c>
      <c r="I21" s="3"/>
      <c r="J21" s="3"/>
      <c r="K21" s="104" t="s">
        <v>494</v>
      </c>
      <c r="L21" s="3"/>
      <c r="M21" s="3" t="s">
        <v>2</v>
      </c>
      <c r="N21" s="3"/>
      <c r="O21" s="3"/>
      <c r="P21" s="3"/>
      <c r="Q21" s="3"/>
      <c r="R21" s="3"/>
      <c r="S21" s="3"/>
      <c r="T21" s="3"/>
      <c r="U21" s="3"/>
      <c r="V21" s="3" t="s">
        <v>2</v>
      </c>
      <c r="W21" s="3" t="s">
        <v>2</v>
      </c>
      <c r="X21" s="3"/>
      <c r="Y21" s="3"/>
      <c r="Z21" s="3" t="s">
        <v>2</v>
      </c>
      <c r="AA21" s="3"/>
      <c r="AB21" s="3" t="s">
        <v>2</v>
      </c>
      <c r="AC21" s="3"/>
      <c r="AD21" s="3" t="s">
        <v>654</v>
      </c>
      <c r="AE21" s="3" t="s">
        <v>427</v>
      </c>
      <c r="AF21" s="3" t="s">
        <v>2</v>
      </c>
      <c r="AG21" s="4"/>
      <c r="AH21" s="4" t="s">
        <v>2</v>
      </c>
      <c r="AI21" s="4"/>
      <c r="AJ21" s="3" t="s">
        <v>711</v>
      </c>
      <c r="AK21" s="4">
        <v>29</v>
      </c>
      <c r="AL21" s="3" t="s">
        <v>2</v>
      </c>
      <c r="AM21" s="3" t="s">
        <v>2</v>
      </c>
      <c r="AN21" s="3">
        <v>2020</v>
      </c>
      <c r="AO21" s="3" t="s">
        <v>427</v>
      </c>
      <c r="AP21" s="3">
        <v>2</v>
      </c>
      <c r="AQ21" s="3" t="s">
        <v>430</v>
      </c>
      <c r="AR21" s="4" t="s">
        <v>712</v>
      </c>
      <c r="AS21" s="3" t="s">
        <v>2</v>
      </c>
      <c r="AT21" s="3" t="s">
        <v>427</v>
      </c>
      <c r="AU21" s="4" t="s">
        <v>678</v>
      </c>
      <c r="AV21" s="1"/>
      <c r="AW21" s="1"/>
      <c r="AX21" s="1"/>
    </row>
    <row r="22" spans="1:50" s="87" customFormat="1" ht="12.75" x14ac:dyDescent="0.2">
      <c r="A22" s="103"/>
      <c r="B22" s="103"/>
      <c r="C22" s="76"/>
      <c r="D22" s="76"/>
      <c r="E22" s="76">
        <f>SUM(E4:E21)</f>
        <v>17.98</v>
      </c>
      <c r="F22" s="76">
        <f>COUNTIF(F4:F21,"да")</f>
        <v>17</v>
      </c>
      <c r="G22" s="76">
        <v>1</v>
      </c>
      <c r="H22" s="76">
        <f t="shared" ref="H22:AU22" si="0">COUNTIF(H4:H21,"да")</f>
        <v>18</v>
      </c>
      <c r="I22" s="76">
        <f t="shared" ref="I22" si="1">COUNTIF(I4:I21,"да")</f>
        <v>1</v>
      </c>
      <c r="J22" s="76">
        <f t="shared" ref="J22" si="2">COUNTIF(J4:J21,"да")</f>
        <v>0</v>
      </c>
      <c r="K22" s="76">
        <v>18</v>
      </c>
      <c r="L22" s="76">
        <f t="shared" si="0"/>
        <v>0</v>
      </c>
      <c r="M22" s="76">
        <f t="shared" si="0"/>
        <v>16</v>
      </c>
      <c r="N22" s="76">
        <f t="shared" si="0"/>
        <v>0</v>
      </c>
      <c r="O22" s="76">
        <f t="shared" si="0"/>
        <v>2</v>
      </c>
      <c r="P22" s="76">
        <f t="shared" si="0"/>
        <v>1</v>
      </c>
      <c r="Q22" s="76">
        <f t="shared" si="0"/>
        <v>1</v>
      </c>
      <c r="R22" s="76">
        <f t="shared" si="0"/>
        <v>1</v>
      </c>
      <c r="S22" s="76">
        <f t="shared" si="0"/>
        <v>0</v>
      </c>
      <c r="T22" s="76">
        <f t="shared" si="0"/>
        <v>0</v>
      </c>
      <c r="U22" s="76">
        <f t="shared" si="0"/>
        <v>1</v>
      </c>
      <c r="V22" s="76">
        <f t="shared" si="0"/>
        <v>14</v>
      </c>
      <c r="W22" s="76">
        <v>18</v>
      </c>
      <c r="X22" s="76">
        <f t="shared" si="0"/>
        <v>0</v>
      </c>
      <c r="Y22" s="76">
        <f t="shared" si="0"/>
        <v>0</v>
      </c>
      <c r="Z22" s="76">
        <f t="shared" si="0"/>
        <v>18</v>
      </c>
      <c r="AA22" s="76">
        <f t="shared" si="0"/>
        <v>0</v>
      </c>
      <c r="AB22" s="76">
        <f t="shared" si="0"/>
        <v>18</v>
      </c>
      <c r="AC22" s="76">
        <f t="shared" si="0"/>
        <v>0</v>
      </c>
      <c r="AD22" s="76">
        <f t="shared" si="0"/>
        <v>0</v>
      </c>
      <c r="AE22" s="76">
        <v>1</v>
      </c>
      <c r="AF22" s="76">
        <f t="shared" si="0"/>
        <v>17</v>
      </c>
      <c r="AG22" s="77">
        <f t="shared" si="0"/>
        <v>2</v>
      </c>
      <c r="AH22" s="77">
        <f t="shared" si="0"/>
        <v>14</v>
      </c>
      <c r="AI22" s="77">
        <f t="shared" si="0"/>
        <v>0</v>
      </c>
      <c r="AJ22" s="76">
        <f t="shared" si="0"/>
        <v>0</v>
      </c>
      <c r="AK22" s="76">
        <f>SUM(AK4:AK21)</f>
        <v>1484</v>
      </c>
      <c r="AL22" s="76">
        <f t="shared" si="0"/>
        <v>12</v>
      </c>
      <c r="AM22" s="76">
        <f t="shared" si="0"/>
        <v>14</v>
      </c>
      <c r="AN22" s="76">
        <f t="shared" si="0"/>
        <v>0</v>
      </c>
      <c r="AO22" s="76">
        <f t="shared" si="0"/>
        <v>0</v>
      </c>
      <c r="AP22" s="76"/>
      <c r="AQ22" s="76">
        <f t="shared" si="0"/>
        <v>0</v>
      </c>
      <c r="AR22" s="76">
        <v>100</v>
      </c>
      <c r="AS22" s="76">
        <v>100</v>
      </c>
      <c r="AT22" s="76">
        <f t="shared" si="0"/>
        <v>0</v>
      </c>
      <c r="AU22" s="76">
        <f t="shared" si="0"/>
        <v>0</v>
      </c>
      <c r="AV22" s="88"/>
      <c r="AW22" s="88"/>
      <c r="AX22" s="88"/>
    </row>
    <row r="23" spans="1:50" s="89" customFormat="1" ht="12.75" x14ac:dyDescent="0.25">
      <c r="A23" s="109"/>
      <c r="B23" s="109"/>
      <c r="C23" s="110"/>
      <c r="D23" s="110" t="s">
        <v>822</v>
      </c>
      <c r="E23" s="110">
        <f>E22/18*100</f>
        <v>99.8888888888889</v>
      </c>
      <c r="F23" s="110">
        <f>F22/18*100</f>
        <v>94.444444444444443</v>
      </c>
      <c r="G23" s="110">
        <f>G22/18*100</f>
        <v>5.5555555555555554</v>
      </c>
      <c r="H23" s="110">
        <f t="shared" ref="H23:AT23" si="3">H22/18*100</f>
        <v>100</v>
      </c>
      <c r="I23" s="110">
        <f t="shared" si="3"/>
        <v>5.5555555555555554</v>
      </c>
      <c r="J23" s="110">
        <f t="shared" si="3"/>
        <v>0</v>
      </c>
      <c r="K23" s="110">
        <f t="shared" si="3"/>
        <v>100</v>
      </c>
      <c r="L23" s="110">
        <f t="shared" si="3"/>
        <v>0</v>
      </c>
      <c r="M23" s="110">
        <f t="shared" si="3"/>
        <v>88.888888888888886</v>
      </c>
      <c r="N23" s="110">
        <f t="shared" si="3"/>
        <v>0</v>
      </c>
      <c r="O23" s="110">
        <f t="shared" si="3"/>
        <v>11.111111111111111</v>
      </c>
      <c r="P23" s="110">
        <f t="shared" si="3"/>
        <v>5.5555555555555554</v>
      </c>
      <c r="Q23" s="110">
        <f t="shared" si="3"/>
        <v>5.5555555555555554</v>
      </c>
      <c r="R23" s="110">
        <f t="shared" si="3"/>
        <v>5.5555555555555554</v>
      </c>
      <c r="S23" s="110">
        <f t="shared" si="3"/>
        <v>0</v>
      </c>
      <c r="T23" s="110">
        <f t="shared" si="3"/>
        <v>0</v>
      </c>
      <c r="U23" s="110">
        <f t="shared" si="3"/>
        <v>5.5555555555555554</v>
      </c>
      <c r="V23" s="110">
        <f t="shared" si="3"/>
        <v>77.777777777777786</v>
      </c>
      <c r="W23" s="110">
        <f t="shared" si="3"/>
        <v>100</v>
      </c>
      <c r="X23" s="110">
        <f t="shared" si="3"/>
        <v>0</v>
      </c>
      <c r="Y23" s="110">
        <f t="shared" si="3"/>
        <v>0</v>
      </c>
      <c r="Z23" s="110">
        <f t="shared" si="3"/>
        <v>100</v>
      </c>
      <c r="AA23" s="110">
        <f t="shared" si="3"/>
        <v>0</v>
      </c>
      <c r="AB23" s="110">
        <f t="shared" si="3"/>
        <v>100</v>
      </c>
      <c r="AC23" s="110">
        <f t="shared" si="3"/>
        <v>0</v>
      </c>
      <c r="AD23" s="137" t="s">
        <v>834</v>
      </c>
      <c r="AE23" s="70" t="s">
        <v>835</v>
      </c>
      <c r="AF23" s="110">
        <f t="shared" si="3"/>
        <v>94.444444444444443</v>
      </c>
      <c r="AG23" s="110">
        <f t="shared" si="3"/>
        <v>11.111111111111111</v>
      </c>
      <c r="AH23" s="110">
        <f t="shared" si="3"/>
        <v>77.777777777777786</v>
      </c>
      <c r="AI23" s="110">
        <f t="shared" si="3"/>
        <v>0</v>
      </c>
      <c r="AJ23" s="70" t="s">
        <v>836</v>
      </c>
      <c r="AK23" s="110">
        <v>1484</v>
      </c>
      <c r="AL23" s="110">
        <f t="shared" si="3"/>
        <v>66.666666666666657</v>
      </c>
      <c r="AM23" s="110">
        <f t="shared" si="3"/>
        <v>77.777777777777786</v>
      </c>
      <c r="AN23" s="70" t="s">
        <v>837</v>
      </c>
      <c r="AO23" s="110">
        <f t="shared" si="3"/>
        <v>0</v>
      </c>
      <c r="AP23" s="110">
        <f>SUM(AP4:AP21)</f>
        <v>67</v>
      </c>
      <c r="AQ23" s="138" t="s">
        <v>838</v>
      </c>
      <c r="AR23" s="110">
        <v>100</v>
      </c>
      <c r="AS23" s="110" t="s">
        <v>839</v>
      </c>
      <c r="AT23" s="110">
        <f t="shared" si="3"/>
        <v>0</v>
      </c>
      <c r="AU23" s="110" t="s">
        <v>840</v>
      </c>
      <c r="AV23" s="90"/>
      <c r="AW23" s="90"/>
      <c r="AX23" s="90"/>
    </row>
    <row r="24" spans="1:50" ht="38.25" x14ac:dyDescent="0.2">
      <c r="G24" s="4" t="s">
        <v>833</v>
      </c>
      <c r="W24" s="4"/>
      <c r="AD24" s="105"/>
      <c r="AJ24" s="107"/>
    </row>
    <row r="25" spans="1:50" ht="15" customHeight="1" x14ac:dyDescent="0.2">
      <c r="AD25" s="105"/>
      <c r="AJ25" s="107"/>
    </row>
    <row r="26" spans="1:50" ht="15" customHeight="1" x14ac:dyDescent="0.2">
      <c r="AD26" s="105"/>
      <c r="AJ26" s="107"/>
    </row>
    <row r="27" spans="1:50" ht="15" customHeight="1" x14ac:dyDescent="0.2">
      <c r="AD27" s="105"/>
      <c r="AJ27" s="107"/>
    </row>
    <row r="28" spans="1:50" ht="15" customHeight="1" x14ac:dyDescent="0.2">
      <c r="AD28" s="105"/>
      <c r="AJ28" s="107"/>
    </row>
    <row r="29" spans="1:50" ht="15" customHeight="1" x14ac:dyDescent="0.2">
      <c r="AD29" s="105"/>
      <c r="AJ29" s="107"/>
    </row>
    <row r="30" spans="1:50" ht="15" customHeight="1" x14ac:dyDescent="0.2">
      <c r="AD30" s="105"/>
      <c r="AJ30" s="107"/>
    </row>
    <row r="31" spans="1:50" ht="15" customHeight="1" x14ac:dyDescent="0.2">
      <c r="AD31" s="105"/>
      <c r="AJ31" s="107"/>
    </row>
    <row r="32" spans="1:50" ht="15" customHeight="1" x14ac:dyDescent="0.2">
      <c r="AD32" s="105"/>
      <c r="AJ32" s="107"/>
    </row>
    <row r="33" spans="30:36" ht="15" customHeight="1" x14ac:dyDescent="0.2">
      <c r="AD33" s="105"/>
      <c r="AJ33" s="107"/>
    </row>
    <row r="34" spans="30:36" ht="15" customHeight="1" x14ac:dyDescent="0.2">
      <c r="AD34" s="105"/>
      <c r="AJ34" s="107"/>
    </row>
    <row r="35" spans="30:36" ht="15" customHeight="1" x14ac:dyDescent="0.2">
      <c r="AD35" s="105"/>
      <c r="AJ35" s="107"/>
    </row>
    <row r="36" spans="30:36" ht="15" customHeight="1" x14ac:dyDescent="0.2">
      <c r="AD36" s="105"/>
      <c r="AJ36" s="107"/>
    </row>
    <row r="37" spans="30:36" ht="15" customHeight="1" x14ac:dyDescent="0.2">
      <c r="AD37" s="105"/>
      <c r="AJ37" s="107"/>
    </row>
    <row r="38" spans="30:36" ht="15" customHeight="1" x14ac:dyDescent="0.2">
      <c r="AD38" s="105"/>
      <c r="AJ38" s="107"/>
    </row>
    <row r="39" spans="30:36" ht="15" customHeight="1" x14ac:dyDescent="0.2">
      <c r="AD39" s="106"/>
      <c r="AJ39" s="108"/>
    </row>
  </sheetData>
  <mergeCells count="37">
    <mergeCell ref="A4:A21"/>
    <mergeCell ref="B4:B21"/>
    <mergeCell ref="AU2:AU3"/>
    <mergeCell ref="AO2:AO3"/>
    <mergeCell ref="AP2:AP3"/>
    <mergeCell ref="AQ2:AQ3"/>
    <mergeCell ref="AR2:AR3"/>
    <mergeCell ref="AS2:AS3"/>
    <mergeCell ref="AT2:AT3"/>
    <mergeCell ref="AG2:AI2"/>
    <mergeCell ref="AJ2:AJ3"/>
    <mergeCell ref="AK2:AK3"/>
    <mergeCell ref="AL2:AL3"/>
    <mergeCell ref="AM2:AM3"/>
    <mergeCell ref="AN2:AN3"/>
    <mergeCell ref="W2:Y2"/>
    <mergeCell ref="W1:Y1"/>
    <mergeCell ref="Z1:AA1"/>
    <mergeCell ref="AB1:AC1"/>
    <mergeCell ref="AG1:AI1"/>
    <mergeCell ref="E2:E3"/>
    <mergeCell ref="F2:G2"/>
    <mergeCell ref="H2:J2"/>
    <mergeCell ref="K2:L2"/>
    <mergeCell ref="M2:O2"/>
    <mergeCell ref="P2:V2"/>
    <mergeCell ref="P1:V1"/>
    <mergeCell ref="Z2:AA2"/>
    <mergeCell ref="AB2:AC2"/>
    <mergeCell ref="AD2:AD3"/>
    <mergeCell ref="AE2:AE3"/>
    <mergeCell ref="AF2:AF3"/>
    <mergeCell ref="A1:D3"/>
    <mergeCell ref="F1:G1"/>
    <mergeCell ref="H1:J1"/>
    <mergeCell ref="K1:L1"/>
    <mergeCell ref="M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26</vt:i4>
      </vt:variant>
    </vt:vector>
  </HeadingPairs>
  <TitlesOfParts>
    <vt:vector size="26" baseType="lpstr">
      <vt:lpstr>Свод</vt:lpstr>
      <vt:lpstr>Алат</vt:lpstr>
      <vt:lpstr>Алик </vt:lpstr>
      <vt:lpstr>Батыр </vt:lpstr>
      <vt:lpstr>Вур</vt:lpstr>
      <vt:lpstr>Ибрес</vt:lpstr>
      <vt:lpstr>Канашск </vt:lpstr>
      <vt:lpstr>Коз </vt:lpstr>
      <vt:lpstr>Ком</vt:lpstr>
      <vt:lpstr>Красноарм </vt:lpstr>
      <vt:lpstr>Красночет</vt:lpstr>
      <vt:lpstr>Марпосад</vt:lpstr>
      <vt:lpstr>Морг</vt:lpstr>
      <vt:lpstr>Порецк</vt:lpstr>
      <vt:lpstr>Урмарск</vt:lpstr>
      <vt:lpstr>Цивильск</vt:lpstr>
      <vt:lpstr>Чебоксарск</vt:lpstr>
      <vt:lpstr>Шем</vt:lpstr>
      <vt:lpstr>Шумер</vt:lpstr>
      <vt:lpstr>Ядринск </vt:lpstr>
      <vt:lpstr>Яльчик</vt:lpstr>
      <vt:lpstr>Янтиковск)</vt:lpstr>
      <vt:lpstr>Алатырь</vt:lpstr>
      <vt:lpstr>Канаш</vt:lpstr>
      <vt:lpstr>Новочебоксарск</vt:lpstr>
      <vt:lpstr>Шумерля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Вен. Волкова</dc:creator>
  <cp:lastModifiedBy>Ольга Вен. Волкова</cp:lastModifiedBy>
  <dcterms:created xsi:type="dcterms:W3CDTF">2020-11-02T12:34:56Z</dcterms:created>
  <dcterms:modified xsi:type="dcterms:W3CDTF">2020-12-17T09:20:55Z</dcterms:modified>
</cp:coreProperties>
</file>